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dle\OneDrive\Desktop\"/>
    </mc:Choice>
  </mc:AlternateContent>
  <xr:revisionPtr revIDLastSave="0" documentId="13_ncr:1_{819BC467-B3CA-4BC6-BD01-C080D657C372}" xr6:coauthVersionLast="46" xr6:coauthVersionMax="46" xr10:uidLastSave="{00000000-0000-0000-0000-000000000000}"/>
  <workbookProtection workbookAlgorithmName="SHA-512" workbookHashValue="RadawinPq/MV/xjZnTmYAEflkvHPI9yCcbF+GMpIoFCc1lsuDbKVBirKLKdhJ0CYP+SsEr5olRZMTRpGLlKhSg==" workbookSaltValue="kkWc7sTdtoand3UOx0CZdw==" workbookSpinCount="100000" lockStructure="1"/>
  <bookViews>
    <workbookView xWindow="-120" yWindow="-120" windowWidth="38640" windowHeight="15840" tabRatio="492" xr2:uid="{5F3C05C2-5224-4563-BFDE-880BD3866F73}"/>
  </bookViews>
  <sheets>
    <sheet name="TEAM LINE UP" sheetId="5" r:id="rId1"/>
    <sheet name="ROUND 1" sheetId="4" r:id="rId2"/>
    <sheet name="ROUND 2" sheetId="3" r:id="rId3"/>
  </sheets>
  <definedNames>
    <definedName name="_xlnm._FilterDatabase" localSheetId="1" hidden="1">'ROUND 1'!$M$5:$N$24</definedName>
    <definedName name="_xlnm._FilterDatabase" localSheetId="2" hidden="1">'ROUND 2'!$L$4:$L$27</definedName>
    <definedName name="_xlnm._FilterDatabase" localSheetId="0" hidden="1">'TEAM LINE UP'!#REF!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8" i="5" l="1"/>
  <c r="BA11" i="5"/>
  <c r="BA14" i="5"/>
  <c r="BA17" i="5"/>
  <c r="BA20" i="5"/>
  <c r="BA23" i="5"/>
  <c r="BA26" i="5"/>
  <c r="BA5" i="5"/>
  <c r="BC8" i="5"/>
  <c r="BC11" i="5"/>
  <c r="BC17" i="5"/>
  <c r="BC23" i="5"/>
  <c r="BC5" i="5"/>
  <c r="E13" i="3" l="1"/>
  <c r="I13" i="3" s="1"/>
  <c r="E14" i="3"/>
  <c r="I14" i="3" s="1"/>
  <c r="E11" i="3"/>
  <c r="I11" i="3" s="1"/>
  <c r="E12" i="3"/>
  <c r="I12" i="3" s="1"/>
  <c r="E7" i="3"/>
  <c r="I7" i="3" s="1"/>
  <c r="E8" i="3"/>
  <c r="I8" i="3" s="1"/>
  <c r="E6" i="3"/>
  <c r="I6" i="3" s="1"/>
  <c r="E5" i="3"/>
  <c r="I5" i="3" s="1"/>
  <c r="AL8" i="5"/>
  <c r="AL11" i="5"/>
  <c r="AL14" i="5"/>
  <c r="AL17" i="5"/>
  <c r="AL20" i="5"/>
  <c r="AL23" i="5"/>
  <c r="AL26" i="5"/>
  <c r="AL29" i="5"/>
  <c r="AL5" i="5"/>
  <c r="U8" i="5"/>
  <c r="U11" i="5"/>
  <c r="U14" i="5"/>
  <c r="U17" i="5"/>
  <c r="U20" i="5"/>
  <c r="U23" i="5"/>
  <c r="U26" i="5"/>
  <c r="U29" i="5"/>
  <c r="U32" i="5"/>
  <c r="U35" i="5"/>
  <c r="U5" i="5"/>
  <c r="J24" i="4"/>
  <c r="J9" i="4"/>
  <c r="N26" i="4"/>
  <c r="AN35" i="5" l="1"/>
  <c r="AN36" i="5"/>
  <c r="AN37" i="5"/>
  <c r="AK14" i="5"/>
  <c r="T35" i="5"/>
  <c r="T36" i="5"/>
  <c r="T37" i="5"/>
  <c r="J21" i="4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M32" i="5" s="1"/>
  <c r="AN33" i="5"/>
  <c r="AN34" i="5"/>
  <c r="AN5" i="5"/>
  <c r="AM5" i="5" s="1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5" i="5"/>
  <c r="BB6" i="5"/>
  <c r="BB7" i="5"/>
  <c r="BB8" i="5"/>
  <c r="BB9" i="5"/>
  <c r="BB10" i="5"/>
  <c r="BB11" i="5"/>
  <c r="BB12" i="5"/>
  <c r="BB13" i="5"/>
  <c r="BB14" i="5"/>
  <c r="BB15" i="5"/>
  <c r="BC14" i="5" s="1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5" i="5"/>
  <c r="J10" i="4"/>
  <c r="J16" i="4"/>
  <c r="J19" i="4"/>
  <c r="J8" i="4"/>
  <c r="J14" i="4"/>
  <c r="J13" i="4"/>
  <c r="J17" i="4"/>
  <c r="J11" i="4"/>
  <c r="J20" i="4"/>
  <c r="J23" i="4"/>
  <c r="J12" i="4"/>
  <c r="J18" i="4"/>
  <c r="J5" i="4"/>
  <c r="J22" i="4"/>
  <c r="J6" i="4"/>
  <c r="J15" i="4"/>
  <c r="J7" i="4"/>
  <c r="J25" i="4"/>
  <c r="AK35" i="5"/>
  <c r="BC26" i="5" l="1"/>
  <c r="BC20" i="5"/>
  <c r="AM35" i="5"/>
  <c r="AM29" i="5"/>
  <c r="AM26" i="5"/>
  <c r="AM23" i="5"/>
  <c r="AM20" i="5"/>
  <c r="AM17" i="5"/>
  <c r="AM14" i="5"/>
  <c r="AM11" i="5"/>
  <c r="AM8" i="5"/>
  <c r="V35" i="5"/>
  <c r="V32" i="5"/>
  <c r="V29" i="5"/>
  <c r="V26" i="5"/>
  <c r="V23" i="5"/>
  <c r="V20" i="5"/>
  <c r="V17" i="5"/>
  <c r="V14" i="5"/>
  <c r="V11" i="5"/>
  <c r="V8" i="5"/>
  <c r="V5" i="5"/>
  <c r="N13" i="4"/>
  <c r="N19" i="4"/>
  <c r="R29" i="5"/>
  <c r="R5" i="5"/>
  <c r="N5" i="4"/>
  <c r="R8" i="5"/>
  <c r="N6" i="4"/>
  <c r="R11" i="5"/>
  <c r="N7" i="4"/>
  <c r="R14" i="5"/>
  <c r="N8" i="4"/>
  <c r="R17" i="5"/>
  <c r="N9" i="4"/>
  <c r="R20" i="5"/>
  <c r="N10" i="4"/>
  <c r="R23" i="5"/>
  <c r="N11" i="4"/>
  <c r="R26" i="5"/>
  <c r="N12" i="4"/>
  <c r="R32" i="5"/>
  <c r="N14" i="4"/>
  <c r="R35" i="5"/>
  <c r="N15" i="4"/>
  <c r="AK5" i="5"/>
  <c r="N16" i="4"/>
  <c r="AK8" i="5"/>
  <c r="N17" i="4"/>
  <c r="AK11" i="5"/>
  <c r="N18" i="4"/>
  <c r="AK17" i="5"/>
  <c r="N20" i="4"/>
  <c r="AK20" i="5"/>
  <c r="N21" i="4"/>
  <c r="AK23" i="5"/>
  <c r="N22" i="4"/>
  <c r="AK26" i="5"/>
  <c r="N23" i="4"/>
  <c r="AK29" i="5"/>
  <c r="N24" i="4"/>
  <c r="AK32" i="5"/>
  <c r="N25" i="4"/>
</calcChain>
</file>

<file path=xl/sharedStrings.xml><?xml version="1.0" encoding="utf-8"?>
<sst xmlns="http://schemas.openxmlformats.org/spreadsheetml/2006/main" count="298" uniqueCount="176">
  <si>
    <t>Team 1</t>
  </si>
  <si>
    <t>Team</t>
  </si>
  <si>
    <t>Team Name</t>
  </si>
  <si>
    <t>G1</t>
  </si>
  <si>
    <t>G2</t>
  </si>
  <si>
    <t>G3</t>
  </si>
  <si>
    <t>G4</t>
  </si>
  <si>
    <t>G5</t>
  </si>
  <si>
    <t>G6</t>
  </si>
  <si>
    <t>G7</t>
  </si>
  <si>
    <t>ROUND ONE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</si>
  <si>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</si>
  <si>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</si>
  <si>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</si>
  <si>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</si>
  <si>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</si>
  <si>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</si>
  <si>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</si>
  <si>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</si>
  <si>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</si>
  <si>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</si>
  <si>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</si>
  <si>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</si>
  <si>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</si>
  <si>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</si>
  <si>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</si>
  <si>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</si>
  <si>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</si>
  <si>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</si>
  <si>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</si>
  <si>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</si>
  <si>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</si>
  <si>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LINE UP</t>
  </si>
  <si>
    <t>ROUND ONE LEADER BOARD</t>
  </si>
  <si>
    <t>Total for Round One</t>
  </si>
  <si>
    <t>G1 
- Points</t>
  </si>
  <si>
    <t>G2 
- Points</t>
  </si>
  <si>
    <t>G3 
- Points</t>
  </si>
  <si>
    <t>G4 
- Points</t>
  </si>
  <si>
    <t>G5 
- Points</t>
  </si>
  <si>
    <t>G6 
- Points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</si>
  <si>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</si>
  <si>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</si>
  <si>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</si>
  <si>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</si>
  <si>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</si>
  <si>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</si>
  <si>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</si>
  <si>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</si>
  <si>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</si>
  <si>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</si>
  <si>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</si>
  <si>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</si>
  <si>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</si>
  <si>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</si>
  <si>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</si>
  <si>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</si>
  <si>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</si>
  <si>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</si>
  <si>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</si>
  <si>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</si>
  <si>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TEAM#</t>
  </si>
  <si>
    <t>POINTS</t>
  </si>
  <si>
    <t>Vacant Team</t>
  </si>
  <si>
    <t>2021 COVID-19 RETURN TO PLAY CUP</t>
  </si>
  <si>
    <t>RANK</t>
  </si>
  <si>
    <t>NAME</t>
  </si>
  <si>
    <t>Total With Handicap</t>
  </si>
  <si>
    <t>G8</t>
  </si>
  <si>
    <t>G9</t>
  </si>
  <si>
    <t>2022 COVID-19 RETURN TO PLAY CUP</t>
  </si>
  <si>
    <t>ROUND TWO</t>
  </si>
  <si>
    <t>H</t>
  </si>
  <si>
    <t>TEAM 11</t>
  </si>
  <si>
    <t>TEAM 12</t>
  </si>
  <si>
    <t>Adam Jackson</t>
  </si>
  <si>
    <t>Jessica Owen</t>
  </si>
  <si>
    <t>Chris Frost</t>
  </si>
  <si>
    <t>Trish Kartman</t>
  </si>
  <si>
    <t>Aaron Jackson</t>
  </si>
  <si>
    <t>Tania West</t>
  </si>
  <si>
    <t>Wayne Smith</t>
  </si>
  <si>
    <t>Brendan Parr</t>
  </si>
  <si>
    <t>Brenda Kirkwood</t>
  </si>
  <si>
    <t>Doug Kernutt</t>
  </si>
  <si>
    <t>Anrew Savage</t>
  </si>
  <si>
    <t>Joshua Ferster</t>
  </si>
  <si>
    <t>Neil Robinson</t>
  </si>
  <si>
    <t>Peter Brown</t>
  </si>
  <si>
    <t>Alvin Frost</t>
  </si>
  <si>
    <t>Kevin Jeapes</t>
  </si>
  <si>
    <t>Keith Worsley</t>
  </si>
  <si>
    <t>Lisa Humphreys</t>
  </si>
  <si>
    <t>Fely Shih</t>
  </si>
  <si>
    <t>Francis Viduya</t>
  </si>
  <si>
    <t>Randy Shih</t>
  </si>
  <si>
    <t>Ian Jones</t>
  </si>
  <si>
    <t>Lilah Jones</t>
  </si>
  <si>
    <t>Ashlyn Mohr</t>
  </si>
  <si>
    <t>Danielle Blunden</t>
  </si>
  <si>
    <t>Emma Blunden</t>
  </si>
  <si>
    <t>Tina Festegiante</t>
  </si>
  <si>
    <t>Josie Barry</t>
  </si>
  <si>
    <t>Jai Wallace</t>
  </si>
  <si>
    <t>Rohan Page</t>
  </si>
  <si>
    <t>Brian Wilding</t>
  </si>
  <si>
    <t>Tony Armenti</t>
  </si>
  <si>
    <t>Jordon Amenti</t>
  </si>
  <si>
    <t>Marco Amenti</t>
  </si>
  <si>
    <t>Leigh Chalmers</t>
  </si>
  <si>
    <t>Craig Blanchut</t>
  </si>
  <si>
    <t>Callum Borck</t>
  </si>
  <si>
    <t>David Huynh</t>
  </si>
  <si>
    <t>Chris Huynh</t>
  </si>
  <si>
    <t>Chuynguygen</t>
  </si>
  <si>
    <t>Matt Watson</t>
  </si>
  <si>
    <t>Chris Watson</t>
  </si>
  <si>
    <t>Michael Muir</t>
  </si>
  <si>
    <t>Jake Bottomley</t>
  </si>
  <si>
    <t>Luke Bottomley</t>
  </si>
  <si>
    <t>Cathy rice</t>
  </si>
  <si>
    <t>Jane Lawerance</t>
  </si>
  <si>
    <t>Vince Pearson</t>
  </si>
  <si>
    <t>Richard Seoy</t>
  </si>
  <si>
    <t>Zarfin Azin</t>
  </si>
  <si>
    <t>Grahman Cou</t>
  </si>
  <si>
    <t>Kevin Sheedy</t>
  </si>
  <si>
    <t>Damien Gregson</t>
  </si>
  <si>
    <t>Matthew Rogers</t>
  </si>
  <si>
    <t>Reece Leckie</t>
  </si>
  <si>
    <t>Connor Dallachy</t>
  </si>
  <si>
    <t>Craig Dallachy</t>
  </si>
  <si>
    <t>Ken Temme</t>
  </si>
  <si>
    <t>Christine Voight</t>
  </si>
  <si>
    <t>Sherrie Turner</t>
  </si>
  <si>
    <t>Bunbury Sharks</t>
  </si>
  <si>
    <t>Bosta</t>
  </si>
  <si>
    <t>Happy New Year</t>
  </si>
  <si>
    <t>MCM</t>
  </si>
  <si>
    <t>Left To Right</t>
  </si>
  <si>
    <t>Golden Boys</t>
  </si>
  <si>
    <t>The Wogs Boys</t>
  </si>
  <si>
    <t>3 Amigos</t>
  </si>
  <si>
    <t>Two Sides</t>
  </si>
  <si>
    <t>Bowlers for Life</t>
  </si>
  <si>
    <t>Ronha</t>
  </si>
  <si>
    <t xml:space="preserve">Storm </t>
  </si>
  <si>
    <t>Cinnamon'</t>
  </si>
  <si>
    <t>Incrediaballs</t>
  </si>
  <si>
    <t>Rohan is Cute</t>
  </si>
  <si>
    <t>Rocky Ladies</t>
  </si>
  <si>
    <t>The A Team</t>
  </si>
  <si>
    <t>Bassets</t>
  </si>
  <si>
    <t>Germs</t>
  </si>
  <si>
    <t>TEAM</t>
  </si>
  <si>
    <t>Boo Yeah!</t>
  </si>
  <si>
    <t>Team Scratch</t>
  </si>
  <si>
    <t>Team Hcap</t>
  </si>
  <si>
    <t>Team Hacp</t>
  </si>
  <si>
    <t>Carry In</t>
  </si>
  <si>
    <t>TOTAL</t>
  </si>
  <si>
    <t>Graham Coy</t>
  </si>
  <si>
    <t>Matthew Rodgers</t>
  </si>
  <si>
    <t>Craig Blachut</t>
  </si>
  <si>
    <t>ROUNT ONE</t>
  </si>
  <si>
    <t>Scratch</t>
  </si>
  <si>
    <t>Team Total W Hcap</t>
  </si>
  <si>
    <t>ROUND TWO  - FINAL POINTS STANDING AND WINNERS</t>
  </si>
  <si>
    <t>ROUND ONE LEADER BOARD 
- DIVISION A</t>
  </si>
  <si>
    <t xml:space="preserve">ROUND ONE LEADER BOARD
- DIVISION B  </t>
  </si>
  <si>
    <t>TEAM #</t>
  </si>
  <si>
    <t xml:space="preserve">POINTS 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</si>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</sst>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Arial"/>
      <family val="2"/>
    </font>
    <font>
      <sz val="36"/>
      <color theme="1"/>
      <name val="Arial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5C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rgb="FF505C60"/>
      </left>
      <right style="hair">
        <color rgb="FF505C60"/>
      </right>
      <top style="hair">
        <color rgb="FF505C60"/>
      </top>
      <bottom style="hair">
        <color rgb="FF505C60"/>
      </bottom>
      <diagonal/>
    </border>
    <border>
      <left style="hair">
        <color rgb="FF505C60"/>
      </left>
      <right/>
      <top style="hair">
        <color rgb="FF505C60"/>
      </top>
      <bottom style="hair">
        <color rgb="FF505C60"/>
      </bottom>
      <diagonal/>
    </border>
    <border>
      <left/>
      <right style="hair">
        <color rgb="FF505C60"/>
      </right>
      <top style="hair">
        <color rgb="FF505C60"/>
      </top>
      <bottom style="hair">
        <color rgb="FF505C60"/>
      </bottom>
      <diagonal/>
    </border>
    <border>
      <left style="hair">
        <color rgb="FF505C60"/>
      </left>
      <right style="hair">
        <color rgb="FF505C60"/>
      </right>
      <top style="hair">
        <color rgb="FF505C60"/>
      </top>
      <bottom/>
      <diagonal/>
    </border>
    <border>
      <left style="hair">
        <color rgb="FF505C60"/>
      </left>
      <right style="hair">
        <color rgb="FF505C60"/>
      </right>
      <top/>
      <bottom style="hair">
        <color rgb="FF505C60"/>
      </bottom>
      <diagonal/>
    </border>
    <border>
      <left/>
      <right/>
      <top style="hair">
        <color rgb="FF505C60"/>
      </top>
      <bottom style="hair">
        <color rgb="FF505C60"/>
      </bottom>
      <diagonal/>
    </border>
    <border>
      <left style="hair">
        <color rgb="FF505C60"/>
      </left>
      <right style="hair">
        <color rgb="FF505C60"/>
      </right>
      <top/>
      <bottom/>
      <diagonal/>
    </border>
    <border>
      <left style="hair">
        <color rgb="FF505C60"/>
      </left>
      <right/>
      <top style="hair">
        <color rgb="FF505C60"/>
      </top>
      <bottom/>
      <diagonal/>
    </border>
    <border>
      <left/>
      <right style="hair">
        <color rgb="FF505C60"/>
      </right>
      <top style="hair">
        <color rgb="FF505C60"/>
      </top>
      <bottom/>
      <diagonal/>
    </border>
    <border>
      <left style="hair">
        <color rgb="FF505C60"/>
      </left>
      <right/>
      <top/>
      <bottom/>
      <diagonal/>
    </border>
    <border>
      <left/>
      <right style="hair">
        <color rgb="FF505C60"/>
      </right>
      <top/>
      <bottom/>
      <diagonal/>
    </border>
    <border>
      <left style="hair">
        <color rgb="FF505C60"/>
      </left>
      <right/>
      <top/>
      <bottom style="hair">
        <color rgb="FF505C60"/>
      </bottom>
      <diagonal/>
    </border>
    <border>
      <left/>
      <right style="hair">
        <color rgb="FF505C60"/>
      </right>
      <top/>
      <bottom style="hair">
        <color rgb="FF505C60"/>
      </bottom>
      <diagonal/>
    </border>
    <border>
      <left/>
      <right/>
      <top style="hair">
        <color rgb="FF505C60"/>
      </top>
      <bottom/>
      <diagonal/>
    </border>
    <border>
      <left/>
      <right/>
      <top/>
      <bottom style="hair">
        <color rgb="FF505C6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8" xfId="0" applyFont="1" applyFill="1" applyBorder="1" applyAlignment="1"/>
    <xf numFmtId="0" fontId="1" fillId="0" borderId="4" xfId="0" applyFont="1" applyBorder="1" applyAlignment="1">
      <alignment horizontal="center"/>
    </xf>
    <xf numFmtId="0" fontId="1" fillId="4" borderId="1" xfId="0" applyFont="1" applyFill="1" applyBorder="1" applyAlignment="1"/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/>
    <xf numFmtId="0" fontId="6" fillId="2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textRotation="9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505C60"/>
      <color rgb="FFFEF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570163</xdr:colOff>
      <xdr:row>1</xdr:row>
      <xdr:rowOff>10883</xdr:rowOff>
    </xdr:from>
    <xdr:to>
      <xdr:col>40</xdr:col>
      <xdr:colOff>2700632</xdr:colOff>
      <xdr:row>8</xdr:row>
      <xdr:rowOff>263505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3276C7-2C0E-47E1-A27C-BD75748D2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4" t="13158" r="16228" b="14035"/>
        <a:stretch/>
      </xdr:blipFill>
      <xdr:spPr>
        <a:xfrm>
          <a:off x="20395770" y="827312"/>
          <a:ext cx="2130469" cy="2402550"/>
        </a:xfrm>
        <a:prstGeom prst="rect">
          <a:avLst/>
        </a:prstGeom>
      </xdr:spPr>
    </xdr:pic>
    <xdr:clientData/>
  </xdr:twoCellAnchor>
  <xdr:twoCellAnchor editAs="oneCell">
    <xdr:from>
      <xdr:col>40</xdr:col>
      <xdr:colOff>199791</xdr:colOff>
      <xdr:row>14</xdr:row>
      <xdr:rowOff>12196</xdr:rowOff>
    </xdr:from>
    <xdr:to>
      <xdr:col>40</xdr:col>
      <xdr:colOff>3093555</xdr:colOff>
      <xdr:row>17</xdr:row>
      <xdr:rowOff>318613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E2AF17-6BCF-458E-A422-0C92958A5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98" y="4665839"/>
          <a:ext cx="2893764" cy="112284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</xdr:rowOff>
    </xdr:from>
    <xdr:to>
      <xdr:col>5</xdr:col>
      <xdr:colOff>314325</xdr:colOff>
      <xdr:row>0</xdr:row>
      <xdr:rowOff>806567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D24F05-64DF-4613-B8DD-70B8B0F9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47875" cy="806566"/>
        </a:xfrm>
        <a:prstGeom prst="rect">
          <a:avLst/>
        </a:prstGeom>
      </xdr:spPr>
    </xdr:pic>
    <xdr:clientData/>
  </xdr:twoCellAnchor>
  <xdr:twoCellAnchor editAs="oneCell">
    <xdr:from>
      <xdr:col>40</xdr:col>
      <xdr:colOff>158664</xdr:colOff>
      <xdr:row>24</xdr:row>
      <xdr:rowOff>116842</xdr:rowOff>
    </xdr:from>
    <xdr:to>
      <xdr:col>40</xdr:col>
      <xdr:colOff>3084510</xdr:colOff>
      <xdr:row>28</xdr:row>
      <xdr:rowOff>154555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F072CF-7E8A-428F-82A1-8133A4DA0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8249" y="7204880"/>
          <a:ext cx="2925846" cy="1133987"/>
        </a:xfrm>
        <a:prstGeom prst="rect">
          <a:avLst/>
        </a:prstGeom>
      </xdr:spPr>
    </xdr:pic>
    <xdr:clientData/>
  </xdr:twoCellAnchor>
  <xdr:oneCellAnchor>
    <xdr:from>
      <xdr:col>41</xdr:col>
      <xdr:colOff>178253</xdr:colOff>
      <xdr:row>0</xdr:row>
      <xdr:rowOff>122465</xdr:rowOff>
    </xdr:from>
    <xdr:ext cx="1536247" cy="603055"/>
    <xdr:pic>
      <xdr:nvPicPr>
        <xdr:cNvPr id="7" name="Picture 6">
          <a:extLst>
            <a:ext uri="{FF2B5EF4-FFF2-40B4-BE49-F238E27FC236}">
              <a16:creationId xmlns:a16="http://schemas.microsoft.com/office/drawing/2014/main" id="{3332989C-6FEC-47BB-A6F6-6C489E8EE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4003" y="122465"/>
          <a:ext cx="1536247" cy="60305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275992</xdr:colOff>
      <xdr:row>2</xdr:row>
      <xdr:rowOff>86887</xdr:rowOff>
    </xdr:from>
    <xdr:to>
      <xdr:col>19</xdr:col>
      <xdr:colOff>463279</xdr:colOff>
      <xdr:row>11</xdr:row>
      <xdr:rowOff>199096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53FCE6-5048-4822-BB02-9769B252C6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4" t="13158" r="16228" b="14035"/>
        <a:stretch/>
      </xdr:blipFill>
      <xdr:spPr>
        <a:xfrm>
          <a:off x="14038455" y="1220594"/>
          <a:ext cx="2055116" cy="2286697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13</xdr:row>
      <xdr:rowOff>168431</xdr:rowOff>
    </xdr:from>
    <xdr:to>
      <xdr:col>19</xdr:col>
      <xdr:colOff>600076</xdr:colOff>
      <xdr:row>17</xdr:row>
      <xdr:rowOff>154143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55EBAA-70F3-4027-8BAD-83486F562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6763" y="3922675"/>
          <a:ext cx="2353605" cy="877809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</xdr:rowOff>
    </xdr:from>
    <xdr:to>
      <xdr:col>2</xdr:col>
      <xdr:colOff>1209443</xdr:colOff>
      <xdr:row>0</xdr:row>
      <xdr:rowOff>806567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2A8600-8B40-48D6-B133-2C6E75A51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47875" cy="806566"/>
        </a:xfrm>
        <a:prstGeom prst="rect">
          <a:avLst/>
        </a:prstGeom>
      </xdr:spPr>
    </xdr:pic>
    <xdr:clientData/>
  </xdr:twoCellAnchor>
  <xdr:twoCellAnchor editAs="oneCell">
    <xdr:from>
      <xdr:col>16</xdr:col>
      <xdr:colOff>199793</xdr:colOff>
      <xdr:row>20</xdr:row>
      <xdr:rowOff>167501</xdr:rowOff>
    </xdr:from>
    <xdr:to>
      <xdr:col>19</xdr:col>
      <xdr:colOff>499190</xdr:colOff>
      <xdr:row>24</xdr:row>
      <xdr:rowOff>96877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77B391-3A7D-411B-8309-EB1EE4DB4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2256" y="5482916"/>
          <a:ext cx="2167226" cy="821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233081</xdr:colOff>
      <xdr:row>2</xdr:row>
      <xdr:rowOff>10085</xdr:rowOff>
    </xdr:from>
    <xdr:to>
      <xdr:col>17</xdr:col>
      <xdr:colOff>420368</xdr:colOff>
      <xdr:row>9</xdr:row>
      <xdr:rowOff>117101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948FCE-5BBF-4C7B-A0EA-74FC229A95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4" t="13158" r="16228" b="14035"/>
        <a:stretch/>
      </xdr:blipFill>
      <xdr:spPr>
        <a:xfrm>
          <a:off x="11371728" y="1511673"/>
          <a:ext cx="2002640" cy="2314575"/>
        </a:xfrm>
        <a:prstGeom prst="rect">
          <a:avLst/>
        </a:prstGeom>
      </xdr:spPr>
    </xdr:pic>
    <xdr:clientData/>
  </xdr:twoCellAnchor>
  <xdr:twoCellAnchor editAs="oneCell">
    <xdr:from>
      <xdr:col>14</xdr:col>
      <xdr:colOff>114300</xdr:colOff>
      <xdr:row>12</xdr:row>
      <xdr:rowOff>47626</xdr:rowOff>
    </xdr:from>
    <xdr:to>
      <xdr:col>17</xdr:col>
      <xdr:colOff>600076</xdr:colOff>
      <xdr:row>16</xdr:row>
      <xdr:rowOff>33337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28D6EE1-1003-4DCC-B21F-0A4F3500F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3181351"/>
          <a:ext cx="2314575" cy="90011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</xdr:rowOff>
    </xdr:from>
    <xdr:to>
      <xdr:col>3</xdr:col>
      <xdr:colOff>846044</xdr:colOff>
      <xdr:row>0</xdr:row>
      <xdr:rowOff>806567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D87C34-5140-4C4A-B34D-8DA8118A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47875" cy="806566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20</xdr:row>
      <xdr:rowOff>9526</xdr:rowOff>
    </xdr:from>
    <xdr:to>
      <xdr:col>17</xdr:col>
      <xdr:colOff>489897</xdr:colOff>
      <xdr:row>23</xdr:row>
      <xdr:rowOff>161926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2CFB307-12BC-4C06-A990-3EA9C09D7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900" y="4972051"/>
          <a:ext cx="2128196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EE475-9247-43CF-9527-32F8188AC7F3}">
  <dimension ref="A1:BQ73"/>
  <sheetViews>
    <sheetView tabSelected="1" zoomScale="70" zoomScaleNormal="70" workbookViewId="0">
      <selection activeCell="U3" sqref="U3"/>
    </sheetView>
  </sheetViews>
  <sheetFormatPr defaultColWidth="9.140625" defaultRowHeight="14.25" x14ac:dyDescent="0.2"/>
  <cols>
    <col min="1" max="1" width="3.42578125" style="1" customWidth="1"/>
    <col min="2" max="2" width="5.85546875" style="1" customWidth="1"/>
    <col min="3" max="3" width="6.140625" style="1" customWidth="1"/>
    <col min="4" max="4" width="8.42578125" style="1" customWidth="1"/>
    <col min="5" max="5" width="5.42578125" style="1" customWidth="1"/>
    <col min="6" max="17" width="6.7109375" style="1" customWidth="1"/>
    <col min="18" max="18" width="5.85546875" style="1" hidden="1" customWidth="1"/>
    <col min="19" max="19" width="4.42578125" style="1" hidden="1" customWidth="1"/>
    <col min="20" max="21" width="13.7109375" style="1" customWidth="1"/>
    <col min="22" max="22" width="14.28515625" style="1" customWidth="1"/>
    <col min="23" max="23" width="4.140625" style="1" customWidth="1"/>
    <col min="24" max="24" width="23.140625" style="1" customWidth="1"/>
    <col min="25" max="35" width="6.7109375" style="1" customWidth="1"/>
    <col min="36" max="36" width="6.28515625" style="1" customWidth="1"/>
    <col min="37" max="37" width="8.85546875" style="1" hidden="1" customWidth="1"/>
    <col min="38" max="38" width="11.42578125" style="1" customWidth="1"/>
    <col min="39" max="39" width="12.85546875" style="1" customWidth="1"/>
    <col min="40" max="40" width="13.7109375" style="1" customWidth="1"/>
    <col min="41" max="41" width="46.7109375" style="1" customWidth="1"/>
    <col min="42" max="42" width="3.42578125" style="1" customWidth="1"/>
    <col min="43" max="43" width="9.140625" style="1"/>
    <col min="44" max="44" width="4.7109375" style="1" customWidth="1"/>
    <col min="45" max="45" width="7.140625" style="1" customWidth="1"/>
    <col min="46" max="48" width="9.140625" style="1"/>
    <col min="49" max="50" width="10" style="1" customWidth="1"/>
    <col min="51" max="52" width="9.140625" style="1"/>
    <col min="53" max="53" width="11.42578125" style="1" customWidth="1"/>
    <col min="54" max="54" width="15.85546875" style="1" customWidth="1"/>
    <col min="55" max="55" width="14.140625" style="1" customWidth="1"/>
    <col min="56" max="16384" width="9.140625" style="1"/>
  </cols>
  <sheetData>
    <row r="1" spans="1:68" ht="64.5" customHeight="1" x14ac:dyDescent="0.2">
      <c r="A1" s="119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  <c r="AP1" s="124" t="s">
        <v>70</v>
      </c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5"/>
      <c r="BE1" s="72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4"/>
    </row>
    <row r="2" spans="1:68" ht="25.5" customHeight="1" x14ac:dyDescent="0.2">
      <c r="A2" s="99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54"/>
      <c r="X2" s="100" t="s">
        <v>164</v>
      </c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1"/>
      <c r="AO2" s="122"/>
      <c r="AP2" s="99" t="s">
        <v>71</v>
      </c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1"/>
    </row>
    <row r="3" spans="1:68" ht="30" x14ac:dyDescent="0.2">
      <c r="A3" s="7"/>
      <c r="B3" s="112" t="s">
        <v>32</v>
      </c>
      <c r="C3" s="112"/>
      <c r="D3" s="112"/>
      <c r="E3" s="112"/>
      <c r="F3" s="14" t="s">
        <v>3</v>
      </c>
      <c r="G3" s="15" t="s">
        <v>72</v>
      </c>
      <c r="H3" s="14" t="s">
        <v>4</v>
      </c>
      <c r="I3" s="15" t="s">
        <v>72</v>
      </c>
      <c r="J3" s="14" t="s">
        <v>5</v>
      </c>
      <c r="K3" s="15" t="s">
        <v>72</v>
      </c>
      <c r="L3" s="14" t="s">
        <v>6</v>
      </c>
      <c r="M3" s="15" t="s">
        <v>72</v>
      </c>
      <c r="N3" s="14" t="s">
        <v>7</v>
      </c>
      <c r="O3" s="15" t="s">
        <v>72</v>
      </c>
      <c r="P3" s="14" t="s">
        <v>8</v>
      </c>
      <c r="Q3" s="15" t="s">
        <v>72</v>
      </c>
      <c r="R3" s="160" t="s">
        <v>62</v>
      </c>
      <c r="S3" s="160"/>
      <c r="T3" s="16" t="s">
        <v>67</v>
      </c>
      <c r="U3" s="37" t="s">
        <v>156</v>
      </c>
      <c r="V3" s="16" t="s">
        <v>158</v>
      </c>
      <c r="W3" s="17"/>
      <c r="X3" s="18" t="s">
        <v>32</v>
      </c>
      <c r="Y3" s="14" t="s">
        <v>3</v>
      </c>
      <c r="Z3" s="15" t="s">
        <v>72</v>
      </c>
      <c r="AA3" s="14" t="s">
        <v>4</v>
      </c>
      <c r="AB3" s="15" t="s">
        <v>72</v>
      </c>
      <c r="AC3" s="14" t="s">
        <v>5</v>
      </c>
      <c r="AD3" s="15" t="s">
        <v>72</v>
      </c>
      <c r="AE3" s="14" t="s">
        <v>6</v>
      </c>
      <c r="AF3" s="15" t="s">
        <v>72</v>
      </c>
      <c r="AG3" s="14" t="s">
        <v>7</v>
      </c>
      <c r="AH3" s="15" t="s">
        <v>72</v>
      </c>
      <c r="AI3" s="14" t="s">
        <v>8</v>
      </c>
      <c r="AJ3" s="18" t="s">
        <v>72</v>
      </c>
      <c r="AK3" s="21" t="s">
        <v>62</v>
      </c>
      <c r="AL3" s="52" t="s">
        <v>156</v>
      </c>
      <c r="AM3" s="52" t="s">
        <v>157</v>
      </c>
      <c r="AN3" s="16" t="s">
        <v>67</v>
      </c>
      <c r="AO3" s="122"/>
      <c r="AP3" s="7"/>
      <c r="AQ3" s="112" t="s">
        <v>32</v>
      </c>
      <c r="AR3" s="112"/>
      <c r="AS3" s="112"/>
      <c r="AT3" s="112"/>
      <c r="AU3" s="14" t="s">
        <v>9</v>
      </c>
      <c r="AV3" s="15" t="s">
        <v>72</v>
      </c>
      <c r="AW3" s="14" t="s">
        <v>68</v>
      </c>
      <c r="AX3" s="15" t="s">
        <v>72</v>
      </c>
      <c r="AY3" s="14" t="s">
        <v>69</v>
      </c>
      <c r="AZ3" s="15" t="s">
        <v>72</v>
      </c>
      <c r="BA3" s="37" t="s">
        <v>165</v>
      </c>
      <c r="BB3" s="16" t="s">
        <v>67</v>
      </c>
      <c r="BC3" s="16" t="s">
        <v>166</v>
      </c>
      <c r="BD3" s="20"/>
    </row>
    <row r="4" spans="1:68" ht="19.5" customHeight="1" x14ac:dyDescent="0.25">
      <c r="A4" s="4"/>
      <c r="B4" s="113" t="s">
        <v>66</v>
      </c>
      <c r="C4" s="114"/>
      <c r="D4" s="114"/>
      <c r="E4" s="115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  <c r="U4" s="23"/>
      <c r="V4" s="23"/>
      <c r="W4" s="12"/>
      <c r="X4" s="126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8"/>
      <c r="AO4" s="122"/>
      <c r="AP4" s="4"/>
      <c r="AQ4" s="113" t="s">
        <v>66</v>
      </c>
      <c r="AR4" s="114"/>
      <c r="AS4" s="114"/>
      <c r="AT4" s="115"/>
      <c r="AU4" s="126"/>
      <c r="AV4" s="127"/>
      <c r="AW4" s="127"/>
      <c r="AX4" s="127"/>
      <c r="AY4" s="127"/>
      <c r="AZ4" s="127"/>
      <c r="BA4" s="127"/>
      <c r="BB4" s="127"/>
      <c r="BC4" s="127"/>
      <c r="BD4" s="128"/>
    </row>
    <row r="5" spans="1:68" ht="20.100000000000001" customHeight="1" x14ac:dyDescent="0.2">
      <c r="A5" s="108" t="s">
        <v>41</v>
      </c>
      <c r="B5" s="148" t="s">
        <v>75</v>
      </c>
      <c r="C5" s="149"/>
      <c r="D5" s="149"/>
      <c r="E5" s="150"/>
      <c r="F5" s="6">
        <v>131</v>
      </c>
      <c r="G5" s="6">
        <v>56</v>
      </c>
      <c r="H5" s="6">
        <v>180</v>
      </c>
      <c r="I5" s="6">
        <v>56</v>
      </c>
      <c r="J5" s="6">
        <v>172</v>
      </c>
      <c r="K5" s="6">
        <v>56</v>
      </c>
      <c r="L5" s="6">
        <v>139</v>
      </c>
      <c r="M5" s="6">
        <v>56</v>
      </c>
      <c r="N5" s="6">
        <v>125</v>
      </c>
      <c r="O5" s="6">
        <v>56</v>
      </c>
      <c r="P5" s="6">
        <v>161</v>
      </c>
      <c r="Q5" s="6">
        <v>56</v>
      </c>
      <c r="R5" s="87">
        <f>SUM('ROUND 1'!J5:J5)</f>
        <v>36.5</v>
      </c>
      <c r="S5" s="88"/>
      <c r="T5" s="19">
        <f>Q5+P5+O5+N5+M5+L5+K5+J5+I5+H5+G5+F5</f>
        <v>1244</v>
      </c>
      <c r="U5" s="96">
        <f>SUM(F5+H5+J5+L5+N5+P5+F6+H6+J6+L6+N6+F7+H7+J7+L7+N7+P5+P6+P7)</f>
        <v>2993</v>
      </c>
      <c r="V5" s="96">
        <f>SUM(T5+T6+T7)</f>
        <v>3984</v>
      </c>
      <c r="W5" s="116" t="s">
        <v>74</v>
      </c>
      <c r="X5" s="43" t="s">
        <v>103</v>
      </c>
      <c r="Y5" s="50">
        <v>134</v>
      </c>
      <c r="Z5" s="50">
        <v>55</v>
      </c>
      <c r="AA5" s="50">
        <v>146</v>
      </c>
      <c r="AB5" s="50">
        <v>55</v>
      </c>
      <c r="AC5" s="50">
        <v>162</v>
      </c>
      <c r="AD5" s="50">
        <v>55</v>
      </c>
      <c r="AE5" s="50">
        <v>210</v>
      </c>
      <c r="AF5" s="50">
        <v>55</v>
      </c>
      <c r="AG5" s="50">
        <v>198</v>
      </c>
      <c r="AH5" s="50">
        <v>55</v>
      </c>
      <c r="AI5" s="50">
        <v>141</v>
      </c>
      <c r="AJ5" s="50">
        <v>55</v>
      </c>
      <c r="AK5" s="93">
        <f>SUM('ROUND 1'!J16:J16)</f>
        <v>20</v>
      </c>
      <c r="AL5" s="93">
        <f>SUM(Y5+AA5+AC5+AE5+AG5+Y6+AA6+AC6+AE6+Y7+AA7+AC7+AE7+AG6+AG7+AI5+AI6+AI7)</f>
        <v>2915</v>
      </c>
      <c r="AM5" s="93">
        <f>SUM(AN5+AN6+AN7)</f>
        <v>3875</v>
      </c>
      <c r="AN5" s="19">
        <f>Y5+Z5+AA5+AB5+AC5+AD5+AE5+AF5+AG5+AH5+AI5+AJ5</f>
        <v>1321</v>
      </c>
      <c r="AO5" s="122"/>
      <c r="AP5" s="108" t="s">
        <v>54</v>
      </c>
      <c r="AQ5" s="109" t="s">
        <v>115</v>
      </c>
      <c r="AR5" s="110"/>
      <c r="AS5" s="110"/>
      <c r="AT5" s="111"/>
      <c r="AU5" s="6">
        <v>169</v>
      </c>
      <c r="AV5" s="6">
        <v>32</v>
      </c>
      <c r="AW5" s="6">
        <v>214</v>
      </c>
      <c r="AX5" s="6">
        <v>32</v>
      </c>
      <c r="AY5" s="6">
        <v>223</v>
      </c>
      <c r="AZ5" s="6">
        <v>32</v>
      </c>
      <c r="BA5" s="102">
        <f>SUM(AU5+AU6+AU7+AW5+AW6+AW7+AY5+AY6+AY7)</f>
        <v>1852</v>
      </c>
      <c r="BB5" s="19">
        <f>+AU5+AV5+AW5+AX5+AY5+AZ5</f>
        <v>702</v>
      </c>
      <c r="BC5" s="84">
        <f>SUM(+BB6+BB7)</f>
        <v>1438</v>
      </c>
      <c r="BD5" s="69"/>
    </row>
    <row r="6" spans="1:68" ht="30" customHeight="1" x14ac:dyDescent="0.2">
      <c r="A6" s="108"/>
      <c r="B6" s="148" t="s">
        <v>79</v>
      </c>
      <c r="C6" s="149"/>
      <c r="D6" s="149"/>
      <c r="E6" s="150"/>
      <c r="F6" s="6">
        <v>177</v>
      </c>
      <c r="G6" s="6">
        <v>51</v>
      </c>
      <c r="H6" s="6">
        <v>158</v>
      </c>
      <c r="I6" s="6">
        <v>51</v>
      </c>
      <c r="J6" s="6">
        <v>178</v>
      </c>
      <c r="K6" s="6">
        <v>51</v>
      </c>
      <c r="L6" s="6">
        <v>198</v>
      </c>
      <c r="M6" s="6">
        <v>51</v>
      </c>
      <c r="N6" s="6">
        <v>158</v>
      </c>
      <c r="O6" s="6">
        <v>51</v>
      </c>
      <c r="P6" s="6">
        <v>165</v>
      </c>
      <c r="Q6" s="6">
        <v>51</v>
      </c>
      <c r="R6" s="89"/>
      <c r="S6" s="90"/>
      <c r="T6" s="19">
        <f t="shared" ref="T6:T37" si="0">Q6+P6+O6+N6+M6+L6+K6+J6+I6+H6+G6+F6</f>
        <v>1340</v>
      </c>
      <c r="U6" s="97"/>
      <c r="V6" s="97"/>
      <c r="W6" s="117"/>
      <c r="X6" s="43" t="s">
        <v>104</v>
      </c>
      <c r="Y6" s="50">
        <v>144</v>
      </c>
      <c r="Z6" s="50">
        <v>45</v>
      </c>
      <c r="AA6" s="50">
        <v>142</v>
      </c>
      <c r="AB6" s="50">
        <v>45</v>
      </c>
      <c r="AC6" s="50">
        <v>182</v>
      </c>
      <c r="AD6" s="50">
        <v>45</v>
      </c>
      <c r="AE6" s="50">
        <v>155</v>
      </c>
      <c r="AF6" s="50">
        <v>45</v>
      </c>
      <c r="AG6" s="50">
        <v>140</v>
      </c>
      <c r="AH6" s="50">
        <v>45</v>
      </c>
      <c r="AI6" s="50">
        <v>191</v>
      </c>
      <c r="AJ6" s="50">
        <v>45</v>
      </c>
      <c r="AK6" s="94"/>
      <c r="AL6" s="94"/>
      <c r="AM6" s="94"/>
      <c r="AN6" s="19">
        <f t="shared" ref="AN6:AN37" si="1">Y6+Z6+AA6+AB6+AC6+AD6+AE6+AF6+AG6+AH6+AI6+AJ6</f>
        <v>1224</v>
      </c>
      <c r="AO6" s="122"/>
      <c r="AP6" s="108"/>
      <c r="AQ6" s="109" t="s">
        <v>116</v>
      </c>
      <c r="AR6" s="110"/>
      <c r="AS6" s="110"/>
      <c r="AT6" s="111"/>
      <c r="AU6" s="6">
        <v>212</v>
      </c>
      <c r="AV6" s="6">
        <v>30</v>
      </c>
      <c r="AW6" s="6">
        <v>216</v>
      </c>
      <c r="AX6" s="6">
        <v>30</v>
      </c>
      <c r="AY6" s="6">
        <v>213</v>
      </c>
      <c r="AZ6" s="6">
        <v>30</v>
      </c>
      <c r="BA6" s="103"/>
      <c r="BB6" s="19">
        <f t="shared" ref="BB6:BB28" si="2">+AU6+AV6+AW6+AX6+AY6+AZ6</f>
        <v>731</v>
      </c>
      <c r="BC6" s="85"/>
      <c r="BD6" s="70"/>
    </row>
    <row r="7" spans="1:68" ht="20.100000000000001" customHeight="1" x14ac:dyDescent="0.2">
      <c r="A7" s="108"/>
      <c r="B7" s="148" t="s">
        <v>76</v>
      </c>
      <c r="C7" s="149"/>
      <c r="D7" s="149"/>
      <c r="E7" s="150"/>
      <c r="F7" s="6">
        <v>121</v>
      </c>
      <c r="G7" s="6">
        <v>85</v>
      </c>
      <c r="H7" s="6">
        <v>163</v>
      </c>
      <c r="I7" s="6">
        <v>85</v>
      </c>
      <c r="J7" s="6">
        <v>142</v>
      </c>
      <c r="K7" s="6">
        <v>85</v>
      </c>
      <c r="L7" s="6">
        <v>146</v>
      </c>
      <c r="M7" s="6">
        <v>85</v>
      </c>
      <c r="N7" s="6">
        <v>159</v>
      </c>
      <c r="O7" s="6">
        <v>85</v>
      </c>
      <c r="P7" s="6">
        <v>159</v>
      </c>
      <c r="Q7" s="6">
        <v>85</v>
      </c>
      <c r="R7" s="91"/>
      <c r="S7" s="92"/>
      <c r="T7" s="19">
        <f t="shared" si="0"/>
        <v>1400</v>
      </c>
      <c r="U7" s="98"/>
      <c r="V7" s="98"/>
      <c r="W7" s="118"/>
      <c r="X7" s="43" t="s">
        <v>105</v>
      </c>
      <c r="Y7" s="50">
        <v>178</v>
      </c>
      <c r="Z7" s="50">
        <v>60</v>
      </c>
      <c r="AA7" s="50">
        <v>138</v>
      </c>
      <c r="AB7" s="50">
        <v>60</v>
      </c>
      <c r="AC7" s="50">
        <v>135</v>
      </c>
      <c r="AD7" s="50">
        <v>60</v>
      </c>
      <c r="AE7" s="50">
        <v>181</v>
      </c>
      <c r="AF7" s="50">
        <v>60</v>
      </c>
      <c r="AG7" s="50">
        <v>150</v>
      </c>
      <c r="AH7" s="50">
        <v>60</v>
      </c>
      <c r="AI7" s="50">
        <v>188</v>
      </c>
      <c r="AJ7" s="50">
        <v>60</v>
      </c>
      <c r="AK7" s="95"/>
      <c r="AL7" s="95"/>
      <c r="AM7" s="95"/>
      <c r="AN7" s="19">
        <f t="shared" si="1"/>
        <v>1330</v>
      </c>
      <c r="AO7" s="122"/>
      <c r="AP7" s="108"/>
      <c r="AQ7" s="109" t="s">
        <v>117</v>
      </c>
      <c r="AR7" s="110"/>
      <c r="AS7" s="110"/>
      <c r="AT7" s="111"/>
      <c r="AU7" s="6">
        <v>182</v>
      </c>
      <c r="AV7" s="6">
        <v>34</v>
      </c>
      <c r="AW7" s="6">
        <v>228</v>
      </c>
      <c r="AX7" s="6">
        <v>34</v>
      </c>
      <c r="AY7" s="6">
        <v>195</v>
      </c>
      <c r="AZ7" s="6">
        <v>34</v>
      </c>
      <c r="BA7" s="104"/>
      <c r="BB7" s="19">
        <f t="shared" si="2"/>
        <v>707</v>
      </c>
      <c r="BC7" s="86"/>
      <c r="BD7" s="70"/>
    </row>
    <row r="8" spans="1:68" ht="25.9" customHeight="1" x14ac:dyDescent="0.2">
      <c r="A8" s="108" t="s">
        <v>42</v>
      </c>
      <c r="B8" s="151" t="s">
        <v>80</v>
      </c>
      <c r="C8" s="152"/>
      <c r="D8" s="152"/>
      <c r="E8" s="153"/>
      <c r="F8" s="6">
        <v>126</v>
      </c>
      <c r="G8" s="6">
        <v>61</v>
      </c>
      <c r="H8" s="6">
        <v>177</v>
      </c>
      <c r="I8" s="6">
        <v>61</v>
      </c>
      <c r="J8" s="6">
        <v>156</v>
      </c>
      <c r="K8" s="6">
        <v>61</v>
      </c>
      <c r="L8" s="6">
        <v>117</v>
      </c>
      <c r="M8" s="6">
        <v>61</v>
      </c>
      <c r="N8" s="55">
        <v>257</v>
      </c>
      <c r="O8" s="6">
        <v>61</v>
      </c>
      <c r="P8" s="6">
        <v>178</v>
      </c>
      <c r="Q8" s="6">
        <v>61</v>
      </c>
      <c r="R8" s="87">
        <f>SUM('ROUND 1'!J6:J6)</f>
        <v>36</v>
      </c>
      <c r="S8" s="88"/>
      <c r="T8" s="19">
        <f t="shared" si="0"/>
        <v>1377</v>
      </c>
      <c r="U8" s="96">
        <f t="shared" ref="U8" si="3">SUM(F8+H8+J8+L8+N8+P8+F9+H9+J9+L9+N9+F10+H10+J10+L10+N10+P8+P9+P10)</f>
        <v>3361</v>
      </c>
      <c r="V8" s="96">
        <f t="shared" ref="V8" si="4">SUM(T8+T9+T10)</f>
        <v>4125</v>
      </c>
      <c r="W8" s="116" t="s">
        <v>51</v>
      </c>
      <c r="X8" s="44" t="s">
        <v>106</v>
      </c>
      <c r="Y8" s="50">
        <v>106</v>
      </c>
      <c r="Z8" s="50">
        <v>95</v>
      </c>
      <c r="AA8" s="50">
        <v>125</v>
      </c>
      <c r="AB8" s="50">
        <v>95</v>
      </c>
      <c r="AC8" s="50">
        <v>154</v>
      </c>
      <c r="AD8" s="50">
        <v>95</v>
      </c>
      <c r="AE8" s="50">
        <v>131</v>
      </c>
      <c r="AF8" s="50">
        <v>95</v>
      </c>
      <c r="AG8" s="50">
        <v>168</v>
      </c>
      <c r="AH8" s="50">
        <v>95</v>
      </c>
      <c r="AI8" s="50">
        <v>150</v>
      </c>
      <c r="AJ8" s="50">
        <v>95</v>
      </c>
      <c r="AK8" s="93">
        <f>SUM('ROUND 1'!J17:J17)</f>
        <v>19.5</v>
      </c>
      <c r="AL8" s="93">
        <f t="shared" ref="AL8" si="5">SUM(Y8+AA8+AC8+AE8+AG8+Y9+AA9+AC9+AE9+Y10+AA10+AC10+AE10+AG9+AG10+AI8+AI9+AI10)</f>
        <v>2766</v>
      </c>
      <c r="AM8" s="93">
        <f t="shared" ref="AM8" si="6">SUM(AN8+AN9+AN10)</f>
        <v>4398</v>
      </c>
      <c r="AN8" s="19">
        <f t="shared" si="1"/>
        <v>1404</v>
      </c>
      <c r="AO8" s="122"/>
      <c r="AP8" s="108" t="s">
        <v>56</v>
      </c>
      <c r="AQ8" s="105" t="s">
        <v>121</v>
      </c>
      <c r="AR8" s="106"/>
      <c r="AS8" s="106"/>
      <c r="AT8" s="107"/>
      <c r="AU8" s="6">
        <v>196</v>
      </c>
      <c r="AV8" s="6">
        <v>84</v>
      </c>
      <c r="AW8" s="6">
        <v>157</v>
      </c>
      <c r="AX8" s="6">
        <v>84</v>
      </c>
      <c r="AY8" s="6">
        <v>127</v>
      </c>
      <c r="AZ8" s="6">
        <v>84</v>
      </c>
      <c r="BA8" s="102">
        <f t="shared" ref="BA8" si="7">SUM(AU8+AU9+AU10+AW8+AW9+AW10+AY8+AY9+AY10)</f>
        <v>1427</v>
      </c>
      <c r="BB8" s="19">
        <f t="shared" si="2"/>
        <v>732</v>
      </c>
      <c r="BC8" s="84">
        <f t="shared" ref="BC8" si="8">SUM(+BB9+BB10)</f>
        <v>1241</v>
      </c>
      <c r="BD8" s="70"/>
    </row>
    <row r="9" spans="1:68" ht="24" customHeight="1" x14ac:dyDescent="0.2">
      <c r="A9" s="108"/>
      <c r="B9" s="151" t="s">
        <v>81</v>
      </c>
      <c r="C9" s="152"/>
      <c r="D9" s="152"/>
      <c r="E9" s="153"/>
      <c r="F9" s="6">
        <v>153</v>
      </c>
      <c r="G9" s="6">
        <v>35</v>
      </c>
      <c r="H9" s="6">
        <v>190</v>
      </c>
      <c r="I9" s="6">
        <v>35</v>
      </c>
      <c r="J9" s="6">
        <v>137</v>
      </c>
      <c r="K9" s="6">
        <v>35</v>
      </c>
      <c r="L9" s="6">
        <v>129</v>
      </c>
      <c r="M9" s="6">
        <v>35</v>
      </c>
      <c r="N9" s="6">
        <v>188</v>
      </c>
      <c r="O9" s="6">
        <v>35</v>
      </c>
      <c r="P9" s="6">
        <v>170</v>
      </c>
      <c r="Q9" s="6">
        <v>35</v>
      </c>
      <c r="R9" s="89"/>
      <c r="S9" s="90"/>
      <c r="T9" s="19">
        <f t="shared" si="0"/>
        <v>1177</v>
      </c>
      <c r="U9" s="97"/>
      <c r="V9" s="97"/>
      <c r="W9" s="117"/>
      <c r="X9" s="44" t="s">
        <v>107</v>
      </c>
      <c r="Y9" s="50">
        <v>132</v>
      </c>
      <c r="Z9" s="50">
        <v>93</v>
      </c>
      <c r="AA9" s="50">
        <v>145</v>
      </c>
      <c r="AB9" s="50">
        <v>93</v>
      </c>
      <c r="AC9" s="50">
        <v>171</v>
      </c>
      <c r="AD9" s="50">
        <v>93</v>
      </c>
      <c r="AE9" s="50">
        <v>135</v>
      </c>
      <c r="AF9" s="50">
        <v>93</v>
      </c>
      <c r="AG9" s="50">
        <v>142</v>
      </c>
      <c r="AH9" s="50">
        <v>93</v>
      </c>
      <c r="AI9" s="50">
        <v>190</v>
      </c>
      <c r="AJ9" s="50">
        <v>93</v>
      </c>
      <c r="AK9" s="94"/>
      <c r="AL9" s="94"/>
      <c r="AM9" s="94"/>
      <c r="AN9" s="19">
        <f t="shared" si="1"/>
        <v>1473</v>
      </c>
      <c r="AO9" s="122"/>
      <c r="AP9" s="108"/>
      <c r="AQ9" s="105" t="s">
        <v>122</v>
      </c>
      <c r="AR9" s="106"/>
      <c r="AS9" s="106"/>
      <c r="AT9" s="107"/>
      <c r="AU9" s="6">
        <v>114</v>
      </c>
      <c r="AV9" s="6">
        <v>48</v>
      </c>
      <c r="AW9" s="6">
        <v>143</v>
      </c>
      <c r="AX9" s="6">
        <v>48</v>
      </c>
      <c r="AY9" s="6">
        <v>124</v>
      </c>
      <c r="AZ9" s="6">
        <v>48</v>
      </c>
      <c r="BA9" s="103"/>
      <c r="BB9" s="19">
        <f t="shared" si="2"/>
        <v>525</v>
      </c>
      <c r="BC9" s="85"/>
      <c r="BD9" s="70"/>
    </row>
    <row r="10" spans="1:68" ht="20.100000000000001" customHeight="1" x14ac:dyDescent="0.2">
      <c r="A10" s="108"/>
      <c r="B10" s="151" t="s">
        <v>82</v>
      </c>
      <c r="C10" s="152"/>
      <c r="D10" s="152"/>
      <c r="E10" s="153"/>
      <c r="F10" s="55">
        <v>228</v>
      </c>
      <c r="G10" s="6">
        <v>61</v>
      </c>
      <c r="H10" s="6">
        <v>191</v>
      </c>
      <c r="I10" s="6">
        <v>61</v>
      </c>
      <c r="J10" s="6">
        <v>178</v>
      </c>
      <c r="K10" s="6">
        <v>61</v>
      </c>
      <c r="L10" s="6">
        <v>212</v>
      </c>
      <c r="M10" s="6">
        <v>61</v>
      </c>
      <c r="N10" s="6">
        <v>190</v>
      </c>
      <c r="O10" s="6">
        <v>61</v>
      </c>
      <c r="P10" s="6">
        <v>206</v>
      </c>
      <c r="Q10" s="6">
        <v>61</v>
      </c>
      <c r="R10" s="91"/>
      <c r="S10" s="92"/>
      <c r="T10" s="19">
        <f t="shared" si="0"/>
        <v>1571</v>
      </c>
      <c r="U10" s="98"/>
      <c r="V10" s="98"/>
      <c r="W10" s="118"/>
      <c r="X10" s="44" t="s">
        <v>108</v>
      </c>
      <c r="Y10" s="50">
        <v>152</v>
      </c>
      <c r="Z10" s="50">
        <v>84</v>
      </c>
      <c r="AA10" s="50">
        <v>157</v>
      </c>
      <c r="AB10" s="50">
        <v>84</v>
      </c>
      <c r="AC10" s="50">
        <v>211</v>
      </c>
      <c r="AD10" s="50">
        <v>84</v>
      </c>
      <c r="AE10" s="50">
        <v>194</v>
      </c>
      <c r="AF10" s="50">
        <v>84</v>
      </c>
      <c r="AG10" s="50">
        <v>159</v>
      </c>
      <c r="AH10" s="50">
        <v>84</v>
      </c>
      <c r="AI10" s="50">
        <v>144</v>
      </c>
      <c r="AJ10" s="50">
        <v>84</v>
      </c>
      <c r="AK10" s="95"/>
      <c r="AL10" s="95"/>
      <c r="AM10" s="95"/>
      <c r="AN10" s="19">
        <f t="shared" si="1"/>
        <v>1521</v>
      </c>
      <c r="AO10" s="122"/>
      <c r="AP10" s="108"/>
      <c r="AQ10" s="105" t="s">
        <v>161</v>
      </c>
      <c r="AR10" s="106"/>
      <c r="AS10" s="106"/>
      <c r="AT10" s="107"/>
      <c r="AU10" s="6">
        <v>170</v>
      </c>
      <c r="AV10" s="6">
        <v>50</v>
      </c>
      <c r="AW10" s="55">
        <v>241</v>
      </c>
      <c r="AX10" s="6">
        <v>50</v>
      </c>
      <c r="AY10" s="6">
        <v>155</v>
      </c>
      <c r="AZ10" s="6">
        <v>50</v>
      </c>
      <c r="BA10" s="104"/>
      <c r="BB10" s="19">
        <f t="shared" si="2"/>
        <v>716</v>
      </c>
      <c r="BC10" s="86"/>
      <c r="BD10" s="70"/>
    </row>
    <row r="11" spans="1:68" ht="20.100000000000001" customHeight="1" x14ac:dyDescent="0.2">
      <c r="A11" s="108" t="s">
        <v>43</v>
      </c>
      <c r="B11" s="148" t="s">
        <v>77</v>
      </c>
      <c r="C11" s="149"/>
      <c r="D11" s="149"/>
      <c r="E11" s="150"/>
      <c r="F11" s="6">
        <v>194</v>
      </c>
      <c r="G11" s="6">
        <v>92</v>
      </c>
      <c r="H11" s="6">
        <v>112</v>
      </c>
      <c r="I11" s="6">
        <v>92</v>
      </c>
      <c r="J11" s="6">
        <v>139</v>
      </c>
      <c r="K11" s="6">
        <v>92</v>
      </c>
      <c r="L11" s="6">
        <v>145</v>
      </c>
      <c r="M11" s="6">
        <v>92</v>
      </c>
      <c r="N11" s="6">
        <v>129</v>
      </c>
      <c r="O11" s="6">
        <v>92</v>
      </c>
      <c r="P11" s="6">
        <v>149</v>
      </c>
      <c r="Q11" s="6">
        <v>92</v>
      </c>
      <c r="R11" s="87">
        <f>SUM('ROUND 1'!J7:J7)</f>
        <v>33.5</v>
      </c>
      <c r="S11" s="88"/>
      <c r="T11" s="19">
        <f t="shared" si="0"/>
        <v>1420</v>
      </c>
      <c r="U11" s="96">
        <f t="shared" ref="U11" si="9">SUM(F11+H11+J11+L11+N11+P11+F12+H12+J12+L12+N12+F13+H13+J13+L13+N13+P11+P12+P13)</f>
        <v>2785</v>
      </c>
      <c r="V11" s="96">
        <f t="shared" ref="V11" si="10">SUM(T11+T12+T13)</f>
        <v>4250</v>
      </c>
      <c r="W11" s="116" t="s">
        <v>52</v>
      </c>
      <c r="X11" s="43" t="s">
        <v>109</v>
      </c>
      <c r="Y11" s="50">
        <v>170</v>
      </c>
      <c r="Z11" s="50">
        <v>63</v>
      </c>
      <c r="AA11" s="50">
        <v>152</v>
      </c>
      <c r="AB11" s="50">
        <v>63</v>
      </c>
      <c r="AC11" s="50">
        <v>145</v>
      </c>
      <c r="AD11" s="50">
        <v>63</v>
      </c>
      <c r="AE11" s="50">
        <v>185</v>
      </c>
      <c r="AF11" s="50">
        <v>63</v>
      </c>
      <c r="AG11" s="50">
        <v>151</v>
      </c>
      <c r="AH11" s="50">
        <v>63</v>
      </c>
      <c r="AI11" s="50">
        <v>181</v>
      </c>
      <c r="AJ11" s="50">
        <v>63</v>
      </c>
      <c r="AK11" s="93">
        <f>SUM('ROUND 1'!J18:J18)</f>
        <v>19.5</v>
      </c>
      <c r="AL11" s="93">
        <f t="shared" ref="AL11" si="11">SUM(Y11+AA11+AC11+AE11+AG11+Y12+AA12+AC12+AE12+Y13+AA13+AC13+AE13+AG12+AG13+AI11+AI12+AI13)</f>
        <v>3349</v>
      </c>
      <c r="AM11" s="93">
        <f t="shared" ref="AM11" si="12">SUM(AN11+AN12+AN13)</f>
        <v>3973</v>
      </c>
      <c r="AN11" s="19">
        <f t="shared" si="1"/>
        <v>1362</v>
      </c>
      <c r="AO11" s="122"/>
      <c r="AP11" s="108" t="s">
        <v>58</v>
      </c>
      <c r="AQ11" s="109" t="s">
        <v>127</v>
      </c>
      <c r="AR11" s="110"/>
      <c r="AS11" s="110"/>
      <c r="AT11" s="111"/>
      <c r="AU11" s="6">
        <v>180</v>
      </c>
      <c r="AV11" s="6">
        <v>57</v>
      </c>
      <c r="AW11" s="6">
        <v>119</v>
      </c>
      <c r="AX11" s="6">
        <v>57</v>
      </c>
      <c r="AY11" s="6">
        <v>162</v>
      </c>
      <c r="AZ11" s="6">
        <v>57</v>
      </c>
      <c r="BA11" s="102">
        <f t="shared" ref="BA11" si="13">SUM(AU11+AU12+AU13+AW11+AW12+AW13+AY11+AY12+AY13)</f>
        <v>1486</v>
      </c>
      <c r="BB11" s="19">
        <f t="shared" si="2"/>
        <v>632</v>
      </c>
      <c r="BC11" s="84">
        <f t="shared" ref="BC11" si="14">SUM(+BB12+BB13)</f>
        <v>1424</v>
      </c>
      <c r="BD11" s="70"/>
    </row>
    <row r="12" spans="1:68" ht="22.5" customHeight="1" x14ac:dyDescent="0.2">
      <c r="A12" s="108"/>
      <c r="B12" s="148" t="s">
        <v>83</v>
      </c>
      <c r="C12" s="149"/>
      <c r="D12" s="149"/>
      <c r="E12" s="150"/>
      <c r="F12" s="6">
        <v>107</v>
      </c>
      <c r="G12" s="6">
        <v>82</v>
      </c>
      <c r="H12" s="55">
        <v>243</v>
      </c>
      <c r="I12" s="6">
        <v>82</v>
      </c>
      <c r="J12" s="6">
        <v>111</v>
      </c>
      <c r="K12" s="6">
        <v>82</v>
      </c>
      <c r="L12" s="6">
        <v>111</v>
      </c>
      <c r="M12" s="6">
        <v>82</v>
      </c>
      <c r="N12" s="6">
        <v>168</v>
      </c>
      <c r="O12" s="6">
        <v>82</v>
      </c>
      <c r="P12" s="6">
        <v>157</v>
      </c>
      <c r="Q12" s="6">
        <v>82</v>
      </c>
      <c r="R12" s="89"/>
      <c r="S12" s="90"/>
      <c r="T12" s="19">
        <f t="shared" si="0"/>
        <v>1389</v>
      </c>
      <c r="U12" s="97"/>
      <c r="V12" s="97"/>
      <c r="W12" s="117"/>
      <c r="X12" s="43" t="s">
        <v>110</v>
      </c>
      <c r="Y12" s="50">
        <v>184</v>
      </c>
      <c r="Z12" s="50">
        <v>31</v>
      </c>
      <c r="AA12" s="50">
        <v>193</v>
      </c>
      <c r="AB12" s="50">
        <v>31</v>
      </c>
      <c r="AC12" s="50">
        <v>195</v>
      </c>
      <c r="AD12" s="50">
        <v>31</v>
      </c>
      <c r="AE12" s="50">
        <v>191</v>
      </c>
      <c r="AF12" s="50">
        <v>31</v>
      </c>
      <c r="AG12" s="50">
        <v>198</v>
      </c>
      <c r="AH12" s="50">
        <v>31</v>
      </c>
      <c r="AI12" s="55">
        <v>247</v>
      </c>
      <c r="AJ12" s="50">
        <v>31</v>
      </c>
      <c r="AK12" s="94"/>
      <c r="AL12" s="94"/>
      <c r="AM12" s="94"/>
      <c r="AN12" s="19">
        <f t="shared" si="1"/>
        <v>1394</v>
      </c>
      <c r="AO12" s="122"/>
      <c r="AP12" s="108"/>
      <c r="AQ12" s="109" t="s">
        <v>162</v>
      </c>
      <c r="AR12" s="110"/>
      <c r="AS12" s="110"/>
      <c r="AT12" s="111"/>
      <c r="AU12" s="6">
        <v>211</v>
      </c>
      <c r="AV12" s="6">
        <v>65</v>
      </c>
      <c r="AW12" s="6">
        <v>209</v>
      </c>
      <c r="AX12" s="6">
        <v>65</v>
      </c>
      <c r="AY12" s="6">
        <v>138</v>
      </c>
      <c r="AZ12" s="6">
        <v>65</v>
      </c>
      <c r="BA12" s="103"/>
      <c r="BB12" s="19">
        <f t="shared" si="2"/>
        <v>753</v>
      </c>
      <c r="BC12" s="85"/>
      <c r="BD12" s="70"/>
    </row>
    <row r="13" spans="1:68" ht="20.100000000000001" customHeight="1" x14ac:dyDescent="0.2">
      <c r="A13" s="108"/>
      <c r="B13" s="148" t="s">
        <v>78</v>
      </c>
      <c r="C13" s="149"/>
      <c r="D13" s="149"/>
      <c r="E13" s="150"/>
      <c r="F13" s="6">
        <v>133</v>
      </c>
      <c r="G13" s="6">
        <v>95</v>
      </c>
      <c r="H13" s="6">
        <v>179</v>
      </c>
      <c r="I13" s="6">
        <v>95</v>
      </c>
      <c r="J13" s="6">
        <v>145</v>
      </c>
      <c r="K13" s="6">
        <v>95</v>
      </c>
      <c r="L13" s="6">
        <v>147</v>
      </c>
      <c r="M13" s="6">
        <v>95</v>
      </c>
      <c r="N13" s="6">
        <v>126</v>
      </c>
      <c r="O13" s="6">
        <v>95</v>
      </c>
      <c r="P13" s="6">
        <v>141</v>
      </c>
      <c r="Q13" s="6">
        <v>95</v>
      </c>
      <c r="R13" s="91"/>
      <c r="S13" s="92"/>
      <c r="T13" s="19">
        <f t="shared" si="0"/>
        <v>1441</v>
      </c>
      <c r="U13" s="98"/>
      <c r="V13" s="98"/>
      <c r="W13" s="118"/>
      <c r="X13" s="43" t="s">
        <v>111</v>
      </c>
      <c r="Y13" s="50">
        <v>213</v>
      </c>
      <c r="Z13" s="50">
        <v>10</v>
      </c>
      <c r="AA13" s="50">
        <v>215</v>
      </c>
      <c r="AB13" s="50">
        <v>10</v>
      </c>
      <c r="AC13" s="50">
        <v>167</v>
      </c>
      <c r="AD13" s="50">
        <v>10</v>
      </c>
      <c r="AE13" s="50">
        <v>176</v>
      </c>
      <c r="AF13" s="50">
        <v>10</v>
      </c>
      <c r="AG13" s="50">
        <v>194</v>
      </c>
      <c r="AH13" s="50">
        <v>10</v>
      </c>
      <c r="AI13" s="50">
        <v>192</v>
      </c>
      <c r="AJ13" s="50">
        <v>10</v>
      </c>
      <c r="AK13" s="95"/>
      <c r="AL13" s="95"/>
      <c r="AM13" s="95"/>
      <c r="AN13" s="19">
        <f t="shared" si="1"/>
        <v>1217</v>
      </c>
      <c r="AO13" s="122"/>
      <c r="AP13" s="108"/>
      <c r="AQ13" s="109" t="s">
        <v>129</v>
      </c>
      <c r="AR13" s="110"/>
      <c r="AS13" s="110"/>
      <c r="AT13" s="111"/>
      <c r="AU13" s="6">
        <v>155</v>
      </c>
      <c r="AV13" s="6">
        <v>68</v>
      </c>
      <c r="AW13" s="6">
        <v>156</v>
      </c>
      <c r="AX13" s="6">
        <v>68</v>
      </c>
      <c r="AY13" s="6">
        <v>156</v>
      </c>
      <c r="AZ13" s="6">
        <v>68</v>
      </c>
      <c r="BA13" s="104"/>
      <c r="BB13" s="19">
        <f t="shared" si="2"/>
        <v>671</v>
      </c>
      <c r="BC13" s="86"/>
      <c r="BD13" s="70"/>
    </row>
    <row r="14" spans="1:68" ht="20.100000000000001" customHeight="1" x14ac:dyDescent="0.2">
      <c r="A14" s="108" t="s">
        <v>44</v>
      </c>
      <c r="B14" s="151" t="s">
        <v>84</v>
      </c>
      <c r="C14" s="152"/>
      <c r="D14" s="152"/>
      <c r="E14" s="153"/>
      <c r="F14" s="6">
        <v>151</v>
      </c>
      <c r="G14" s="6">
        <v>31</v>
      </c>
      <c r="H14" s="6">
        <v>156</v>
      </c>
      <c r="I14" s="6">
        <v>31</v>
      </c>
      <c r="J14" s="6">
        <v>202</v>
      </c>
      <c r="K14" s="6">
        <v>31</v>
      </c>
      <c r="L14" s="6">
        <v>217</v>
      </c>
      <c r="M14" s="6">
        <v>31</v>
      </c>
      <c r="N14" s="6">
        <v>154</v>
      </c>
      <c r="O14" s="6">
        <v>31</v>
      </c>
      <c r="P14" s="6">
        <v>202</v>
      </c>
      <c r="Q14" s="6">
        <v>31</v>
      </c>
      <c r="R14" s="87">
        <f>SUM('ROUND 1'!J8:J8)</f>
        <v>33</v>
      </c>
      <c r="S14" s="88"/>
      <c r="T14" s="19">
        <f t="shared" si="0"/>
        <v>1268</v>
      </c>
      <c r="U14" s="96">
        <f t="shared" ref="U14" si="15">SUM(F14+H14+J14+L14+N14+P14+F15+H15+J15+L15+N15+F16+H16+J16+L16+N16+P14+P15+P16)</f>
        <v>3259</v>
      </c>
      <c r="V14" s="96">
        <f t="shared" ref="V14" si="16">SUM(T14+T15+T16)</f>
        <v>3867</v>
      </c>
      <c r="W14" s="116" t="s">
        <v>53</v>
      </c>
      <c r="X14" s="44" t="s">
        <v>112</v>
      </c>
      <c r="Y14" s="50">
        <v>154</v>
      </c>
      <c r="Z14" s="50">
        <v>85</v>
      </c>
      <c r="AA14" s="50">
        <v>153</v>
      </c>
      <c r="AB14" s="50">
        <v>85</v>
      </c>
      <c r="AC14" s="50">
        <v>154</v>
      </c>
      <c r="AD14" s="50">
        <v>85</v>
      </c>
      <c r="AE14" s="50">
        <v>150</v>
      </c>
      <c r="AF14" s="50">
        <v>85</v>
      </c>
      <c r="AG14" s="50">
        <v>172</v>
      </c>
      <c r="AH14" s="50">
        <v>85</v>
      </c>
      <c r="AI14" s="50">
        <v>140</v>
      </c>
      <c r="AJ14" s="50">
        <v>85</v>
      </c>
      <c r="AK14" s="93">
        <f>SUM('ROUND 1'!J19:J19)</f>
        <v>19</v>
      </c>
      <c r="AL14" s="93">
        <f t="shared" ref="AL14" si="17">SUM(Y14+AA14+AC14+AE14+AG14+Y15+AA15+AC15+AE15+Y16+AA16+AC16+AE16+AG15+AG16+AI14+AI15+AI16)</f>
        <v>2616</v>
      </c>
      <c r="AM14" s="93">
        <f t="shared" ref="AM14" si="18">SUM(AN14+AN15+AN16)</f>
        <v>4362</v>
      </c>
      <c r="AN14" s="19">
        <f t="shared" si="1"/>
        <v>1433</v>
      </c>
      <c r="AO14" s="122"/>
      <c r="AP14" s="108" t="s">
        <v>45</v>
      </c>
      <c r="AQ14" s="105" t="s">
        <v>87</v>
      </c>
      <c r="AR14" s="106"/>
      <c r="AS14" s="106"/>
      <c r="AT14" s="107"/>
      <c r="AU14" s="6">
        <v>132</v>
      </c>
      <c r="AV14" s="6">
        <v>88</v>
      </c>
      <c r="AW14" s="6">
        <v>148</v>
      </c>
      <c r="AX14" s="6">
        <v>88</v>
      </c>
      <c r="AY14" s="6">
        <v>166</v>
      </c>
      <c r="AZ14" s="6">
        <v>88</v>
      </c>
      <c r="BA14" s="102">
        <f t="shared" ref="BA14" si="19">SUM(AU14+AU15+AU16+AW14+AW15+AW16+AY14+AY15+AY16)</f>
        <v>1576</v>
      </c>
      <c r="BB14" s="19">
        <f t="shared" si="2"/>
        <v>710</v>
      </c>
      <c r="BC14" s="84">
        <f t="shared" ref="BC14" si="20">SUM(+BB15+BB16)</f>
        <v>1487</v>
      </c>
      <c r="BD14" s="70"/>
    </row>
    <row r="15" spans="1:68" ht="20.100000000000001" customHeight="1" x14ac:dyDescent="0.2">
      <c r="A15" s="108"/>
      <c r="B15" s="151" t="s">
        <v>85</v>
      </c>
      <c r="C15" s="152"/>
      <c r="D15" s="152"/>
      <c r="E15" s="153"/>
      <c r="F15" s="6">
        <v>160</v>
      </c>
      <c r="G15" s="6">
        <v>37</v>
      </c>
      <c r="H15" s="6">
        <v>154</v>
      </c>
      <c r="I15" s="6">
        <v>37</v>
      </c>
      <c r="J15" s="6">
        <v>198</v>
      </c>
      <c r="K15" s="6">
        <v>37</v>
      </c>
      <c r="L15" s="6">
        <v>173</v>
      </c>
      <c r="M15" s="6">
        <v>37</v>
      </c>
      <c r="N15" s="6">
        <v>133</v>
      </c>
      <c r="O15" s="6">
        <v>37</v>
      </c>
      <c r="P15" s="6">
        <v>148</v>
      </c>
      <c r="Q15" s="6">
        <v>37</v>
      </c>
      <c r="R15" s="89"/>
      <c r="S15" s="90"/>
      <c r="T15" s="19">
        <f t="shared" si="0"/>
        <v>1188</v>
      </c>
      <c r="U15" s="97"/>
      <c r="V15" s="97"/>
      <c r="W15" s="117"/>
      <c r="X15" s="44" t="s">
        <v>113</v>
      </c>
      <c r="Y15" s="50">
        <v>126</v>
      </c>
      <c r="Z15" s="50">
        <v>88</v>
      </c>
      <c r="AA15" s="50">
        <v>132</v>
      </c>
      <c r="AB15" s="50">
        <v>88</v>
      </c>
      <c r="AC15" s="50">
        <v>130</v>
      </c>
      <c r="AD15" s="50">
        <v>88</v>
      </c>
      <c r="AE15" s="50">
        <v>156</v>
      </c>
      <c r="AF15" s="50">
        <v>88</v>
      </c>
      <c r="AG15" s="50">
        <v>158</v>
      </c>
      <c r="AH15" s="50">
        <v>88</v>
      </c>
      <c r="AI15" s="50">
        <v>150</v>
      </c>
      <c r="AJ15" s="50">
        <v>88</v>
      </c>
      <c r="AK15" s="94"/>
      <c r="AL15" s="94"/>
      <c r="AM15" s="94"/>
      <c r="AN15" s="19">
        <f t="shared" si="1"/>
        <v>1380</v>
      </c>
      <c r="AO15" s="122"/>
      <c r="AP15" s="108"/>
      <c r="AQ15" s="105" t="s">
        <v>88</v>
      </c>
      <c r="AR15" s="106"/>
      <c r="AS15" s="106"/>
      <c r="AT15" s="107"/>
      <c r="AU15" s="6">
        <v>194</v>
      </c>
      <c r="AV15" s="6">
        <v>56</v>
      </c>
      <c r="AW15" s="6">
        <v>173</v>
      </c>
      <c r="AX15" s="6">
        <v>56</v>
      </c>
      <c r="AY15" s="6">
        <v>206</v>
      </c>
      <c r="AZ15" s="6">
        <v>56</v>
      </c>
      <c r="BA15" s="103"/>
      <c r="BB15" s="19">
        <f t="shared" si="2"/>
        <v>741</v>
      </c>
      <c r="BC15" s="85"/>
      <c r="BD15" s="70"/>
    </row>
    <row r="16" spans="1:68" ht="23.45" customHeight="1" x14ac:dyDescent="0.2">
      <c r="A16" s="108"/>
      <c r="B16" s="151" t="s">
        <v>86</v>
      </c>
      <c r="C16" s="152"/>
      <c r="D16" s="152"/>
      <c r="E16" s="153"/>
      <c r="F16" s="6">
        <v>167</v>
      </c>
      <c r="G16" s="6">
        <v>67</v>
      </c>
      <c r="H16" s="6">
        <v>168</v>
      </c>
      <c r="I16" s="6">
        <v>67</v>
      </c>
      <c r="J16" s="6">
        <v>174</v>
      </c>
      <c r="K16" s="6">
        <v>67</v>
      </c>
      <c r="L16" s="6">
        <v>171</v>
      </c>
      <c r="M16" s="6">
        <v>67</v>
      </c>
      <c r="N16" s="6">
        <v>148</v>
      </c>
      <c r="O16" s="6">
        <v>67</v>
      </c>
      <c r="P16" s="6">
        <v>181</v>
      </c>
      <c r="Q16" s="6">
        <v>67</v>
      </c>
      <c r="R16" s="91"/>
      <c r="S16" s="92"/>
      <c r="T16" s="19">
        <f t="shared" si="0"/>
        <v>1411</v>
      </c>
      <c r="U16" s="98"/>
      <c r="V16" s="98"/>
      <c r="W16" s="118"/>
      <c r="X16" s="44" t="s">
        <v>114</v>
      </c>
      <c r="Y16" s="50">
        <v>141</v>
      </c>
      <c r="Z16" s="50">
        <v>118</v>
      </c>
      <c r="AA16" s="50">
        <v>155</v>
      </c>
      <c r="AB16" s="50">
        <v>118</v>
      </c>
      <c r="AC16" s="50">
        <v>131</v>
      </c>
      <c r="AD16" s="50">
        <v>118</v>
      </c>
      <c r="AE16" s="50">
        <v>141</v>
      </c>
      <c r="AF16" s="50">
        <v>118</v>
      </c>
      <c r="AG16" s="50">
        <v>128</v>
      </c>
      <c r="AH16" s="50">
        <v>118</v>
      </c>
      <c r="AI16" s="50">
        <v>145</v>
      </c>
      <c r="AJ16" s="50">
        <v>118</v>
      </c>
      <c r="AK16" s="95"/>
      <c r="AL16" s="95"/>
      <c r="AM16" s="95"/>
      <c r="AN16" s="19">
        <f t="shared" si="1"/>
        <v>1549</v>
      </c>
      <c r="AO16" s="122"/>
      <c r="AP16" s="108"/>
      <c r="AQ16" s="105" t="s">
        <v>89</v>
      </c>
      <c r="AR16" s="106"/>
      <c r="AS16" s="106"/>
      <c r="AT16" s="107"/>
      <c r="AU16" s="6">
        <v>163</v>
      </c>
      <c r="AV16" s="6">
        <v>63</v>
      </c>
      <c r="AW16" s="6">
        <v>169</v>
      </c>
      <c r="AX16" s="6">
        <v>63</v>
      </c>
      <c r="AY16" s="51">
        <v>225</v>
      </c>
      <c r="AZ16" s="6">
        <v>63</v>
      </c>
      <c r="BA16" s="104"/>
      <c r="BB16" s="19">
        <f t="shared" si="2"/>
        <v>746</v>
      </c>
      <c r="BC16" s="86"/>
      <c r="BD16" s="70"/>
    </row>
    <row r="17" spans="1:69" ht="22.15" customHeight="1" x14ac:dyDescent="0.2">
      <c r="A17" s="108" t="s">
        <v>45</v>
      </c>
      <c r="B17" s="148" t="s">
        <v>87</v>
      </c>
      <c r="C17" s="149"/>
      <c r="D17" s="149"/>
      <c r="E17" s="150"/>
      <c r="F17" s="6">
        <v>128</v>
      </c>
      <c r="G17" s="6">
        <v>88</v>
      </c>
      <c r="H17" s="6">
        <v>166</v>
      </c>
      <c r="I17" s="6">
        <v>88</v>
      </c>
      <c r="J17" s="6">
        <v>159</v>
      </c>
      <c r="K17" s="6">
        <v>88</v>
      </c>
      <c r="L17" s="6">
        <v>126</v>
      </c>
      <c r="M17" s="6">
        <v>88</v>
      </c>
      <c r="N17" s="6">
        <v>183</v>
      </c>
      <c r="O17" s="6">
        <v>88</v>
      </c>
      <c r="P17" s="6">
        <v>181</v>
      </c>
      <c r="Q17" s="6">
        <v>88</v>
      </c>
      <c r="R17" s="87">
        <f>SUM('ROUND 1'!J9:J9)</f>
        <v>33</v>
      </c>
      <c r="S17" s="88"/>
      <c r="T17" s="19">
        <f t="shared" si="0"/>
        <v>1471</v>
      </c>
      <c r="U17" s="96">
        <f t="shared" ref="U17" si="21">SUM(F17+H17+J17+L17+N17+P17+F18+H18+J18+L18+N18+F19+H19+J19+L19+N19+P17+P18+P19)</f>
        <v>3222</v>
      </c>
      <c r="V17" s="96">
        <f t="shared" ref="V17:V35" si="22">SUM(T17+T18+T19)</f>
        <v>4283</v>
      </c>
      <c r="W17" s="116" t="s">
        <v>54</v>
      </c>
      <c r="X17" s="43" t="s">
        <v>115</v>
      </c>
      <c r="Y17" s="50">
        <v>209</v>
      </c>
      <c r="Z17" s="50">
        <v>32</v>
      </c>
      <c r="AA17" s="50">
        <v>200</v>
      </c>
      <c r="AB17" s="50">
        <v>32</v>
      </c>
      <c r="AC17" s="50">
        <v>165</v>
      </c>
      <c r="AD17" s="50">
        <v>32</v>
      </c>
      <c r="AE17" s="51">
        <v>227</v>
      </c>
      <c r="AF17" s="50">
        <v>32</v>
      </c>
      <c r="AG17" s="50">
        <v>235</v>
      </c>
      <c r="AH17" s="50">
        <v>32</v>
      </c>
      <c r="AI17" s="50">
        <v>177</v>
      </c>
      <c r="AJ17" s="50">
        <v>32</v>
      </c>
      <c r="AK17" s="93">
        <f>SUM('ROUND 1'!J20:J20)</f>
        <v>18</v>
      </c>
      <c r="AL17" s="161">
        <f t="shared" ref="AL17" si="23">SUM(Y17+AA17+AC17+AE17+AG17+Y18+AA18+AC18+AE18+Y19+AA19+AC19+AE19+AG18+AG19+AI17+AI18+AI19)</f>
        <v>3837</v>
      </c>
      <c r="AM17" s="93">
        <f t="shared" ref="AM17" si="24">SUM(AN17+AN18+AN19)</f>
        <v>4413</v>
      </c>
      <c r="AN17" s="19">
        <f t="shared" si="1"/>
        <v>1405</v>
      </c>
      <c r="AO17" s="122"/>
      <c r="AP17" s="108" t="s">
        <v>45</v>
      </c>
      <c r="AQ17" s="109" t="s">
        <v>130</v>
      </c>
      <c r="AR17" s="110"/>
      <c r="AS17" s="110"/>
      <c r="AT17" s="111"/>
      <c r="AU17" s="6">
        <v>139</v>
      </c>
      <c r="AV17" s="6">
        <v>90</v>
      </c>
      <c r="AW17" s="6">
        <v>120</v>
      </c>
      <c r="AX17" s="6">
        <v>90</v>
      </c>
      <c r="AY17" s="6">
        <v>171</v>
      </c>
      <c r="AZ17" s="6">
        <v>90</v>
      </c>
      <c r="BA17" s="102">
        <f t="shared" ref="BA17" si="25">SUM(AU17+AU18+AU19+AW17+AW18+AW19+AY17+AY18+AY19)</f>
        <v>1579</v>
      </c>
      <c r="BB17" s="19">
        <f t="shared" si="2"/>
        <v>700</v>
      </c>
      <c r="BC17" s="84">
        <f t="shared" ref="BC17" si="26">SUM(+BB18+BB19)</f>
        <v>1518</v>
      </c>
      <c r="BD17" s="70"/>
    </row>
    <row r="18" spans="1:69" ht="25.5" customHeight="1" x14ac:dyDescent="0.2">
      <c r="A18" s="108"/>
      <c r="B18" s="148" t="s">
        <v>88</v>
      </c>
      <c r="C18" s="149"/>
      <c r="D18" s="149"/>
      <c r="E18" s="150"/>
      <c r="F18" s="6">
        <v>142</v>
      </c>
      <c r="G18" s="6">
        <v>56</v>
      </c>
      <c r="H18" s="6">
        <v>162</v>
      </c>
      <c r="I18" s="6">
        <v>56</v>
      </c>
      <c r="J18" s="6">
        <v>220</v>
      </c>
      <c r="K18" s="6">
        <v>56</v>
      </c>
      <c r="L18" s="6">
        <v>188</v>
      </c>
      <c r="M18" s="6">
        <v>56</v>
      </c>
      <c r="N18" s="6">
        <v>191</v>
      </c>
      <c r="O18" s="6">
        <v>56</v>
      </c>
      <c r="P18" s="6">
        <v>163</v>
      </c>
      <c r="Q18" s="6">
        <v>56</v>
      </c>
      <c r="R18" s="89"/>
      <c r="S18" s="90"/>
      <c r="T18" s="19">
        <f t="shared" si="0"/>
        <v>1402</v>
      </c>
      <c r="U18" s="97"/>
      <c r="V18" s="97"/>
      <c r="W18" s="117"/>
      <c r="X18" s="43" t="s">
        <v>116</v>
      </c>
      <c r="Y18" s="50">
        <v>193</v>
      </c>
      <c r="Z18" s="50">
        <v>30</v>
      </c>
      <c r="AA18" s="50">
        <v>224</v>
      </c>
      <c r="AB18" s="50">
        <v>30</v>
      </c>
      <c r="AC18" s="50">
        <v>237</v>
      </c>
      <c r="AD18" s="50">
        <v>30</v>
      </c>
      <c r="AE18" s="50">
        <v>254</v>
      </c>
      <c r="AF18" s="50">
        <v>30</v>
      </c>
      <c r="AG18" s="49">
        <v>289</v>
      </c>
      <c r="AH18" s="50">
        <v>30</v>
      </c>
      <c r="AI18" s="50">
        <v>210</v>
      </c>
      <c r="AJ18" s="50">
        <v>30</v>
      </c>
      <c r="AK18" s="94"/>
      <c r="AL18" s="162"/>
      <c r="AM18" s="94"/>
      <c r="AN18" s="19">
        <f t="shared" si="1"/>
        <v>1587</v>
      </c>
      <c r="AO18" s="122"/>
      <c r="AP18" s="108"/>
      <c r="AQ18" s="109" t="s">
        <v>131</v>
      </c>
      <c r="AR18" s="110"/>
      <c r="AS18" s="110"/>
      <c r="AT18" s="111"/>
      <c r="AU18" s="13">
        <v>202</v>
      </c>
      <c r="AV18" s="6">
        <v>86</v>
      </c>
      <c r="AW18" s="6">
        <v>170</v>
      </c>
      <c r="AX18" s="6">
        <v>86</v>
      </c>
      <c r="AY18" s="6">
        <v>178</v>
      </c>
      <c r="AZ18" s="6">
        <v>86</v>
      </c>
      <c r="BA18" s="103"/>
      <c r="BB18" s="19">
        <f t="shared" si="2"/>
        <v>808</v>
      </c>
      <c r="BC18" s="85"/>
      <c r="BD18" s="70"/>
    </row>
    <row r="19" spans="1:69" ht="20.100000000000001" customHeight="1" x14ac:dyDescent="0.2">
      <c r="A19" s="108"/>
      <c r="B19" s="148" t="s">
        <v>89</v>
      </c>
      <c r="C19" s="149"/>
      <c r="D19" s="149"/>
      <c r="E19" s="150"/>
      <c r="F19" s="6">
        <v>150</v>
      </c>
      <c r="G19" s="6">
        <v>63</v>
      </c>
      <c r="H19" s="6">
        <v>131</v>
      </c>
      <c r="I19" s="6">
        <v>63</v>
      </c>
      <c r="J19" s="6">
        <v>157</v>
      </c>
      <c r="K19" s="6">
        <v>63</v>
      </c>
      <c r="L19" s="6">
        <v>223</v>
      </c>
      <c r="M19" s="6">
        <v>63</v>
      </c>
      <c r="N19" s="6">
        <v>179</v>
      </c>
      <c r="O19" s="6">
        <v>63</v>
      </c>
      <c r="P19" s="6">
        <v>192</v>
      </c>
      <c r="Q19" s="6">
        <v>63</v>
      </c>
      <c r="R19" s="91"/>
      <c r="S19" s="92"/>
      <c r="T19" s="19">
        <f t="shared" si="0"/>
        <v>1410</v>
      </c>
      <c r="U19" s="98"/>
      <c r="V19" s="98"/>
      <c r="W19" s="118"/>
      <c r="X19" s="43" t="s">
        <v>117</v>
      </c>
      <c r="Y19" s="50">
        <v>217</v>
      </c>
      <c r="Z19" s="50">
        <v>34</v>
      </c>
      <c r="AA19" s="50">
        <v>179</v>
      </c>
      <c r="AB19" s="50">
        <v>34</v>
      </c>
      <c r="AC19" s="50">
        <v>216</v>
      </c>
      <c r="AD19" s="50">
        <v>34</v>
      </c>
      <c r="AE19" s="50">
        <v>216</v>
      </c>
      <c r="AF19" s="50">
        <v>34</v>
      </c>
      <c r="AG19" s="50">
        <v>208</v>
      </c>
      <c r="AH19" s="50">
        <v>34</v>
      </c>
      <c r="AI19" s="50">
        <v>181</v>
      </c>
      <c r="AJ19" s="50">
        <v>34</v>
      </c>
      <c r="AK19" s="95"/>
      <c r="AL19" s="163"/>
      <c r="AM19" s="95"/>
      <c r="AN19" s="19">
        <f t="shared" si="1"/>
        <v>1421</v>
      </c>
      <c r="AO19" s="122"/>
      <c r="AP19" s="108"/>
      <c r="AQ19" s="109" t="s">
        <v>132</v>
      </c>
      <c r="AR19" s="110"/>
      <c r="AS19" s="110"/>
      <c r="AT19" s="111"/>
      <c r="AU19" s="6">
        <v>199</v>
      </c>
      <c r="AV19" s="6">
        <v>37</v>
      </c>
      <c r="AW19" s="6">
        <v>201</v>
      </c>
      <c r="AX19" s="6">
        <v>37</v>
      </c>
      <c r="AY19" s="6">
        <v>199</v>
      </c>
      <c r="AZ19" s="6">
        <v>37</v>
      </c>
      <c r="BA19" s="104"/>
      <c r="BB19" s="19">
        <f t="shared" si="2"/>
        <v>710</v>
      </c>
      <c r="BC19" s="86"/>
      <c r="BD19" s="70"/>
    </row>
    <row r="20" spans="1:69" ht="20.100000000000001" customHeight="1" x14ac:dyDescent="0.2">
      <c r="A20" s="108" t="s">
        <v>46</v>
      </c>
      <c r="B20" s="151" t="s">
        <v>90</v>
      </c>
      <c r="C20" s="152"/>
      <c r="D20" s="152"/>
      <c r="E20" s="153"/>
      <c r="F20" s="6">
        <v>135</v>
      </c>
      <c r="G20" s="6">
        <v>50</v>
      </c>
      <c r="H20" s="6">
        <v>168</v>
      </c>
      <c r="I20" s="6">
        <v>50</v>
      </c>
      <c r="J20" s="6">
        <v>168</v>
      </c>
      <c r="K20" s="6">
        <v>50</v>
      </c>
      <c r="L20" s="6">
        <v>148</v>
      </c>
      <c r="M20" s="6">
        <v>50</v>
      </c>
      <c r="N20" s="6">
        <v>138</v>
      </c>
      <c r="O20" s="6">
        <v>50</v>
      </c>
      <c r="P20" s="6">
        <v>179</v>
      </c>
      <c r="Q20" s="6">
        <v>50</v>
      </c>
      <c r="R20" s="87">
        <f>SUM('ROUND 1'!J10:J10)</f>
        <v>31.5</v>
      </c>
      <c r="S20" s="88"/>
      <c r="T20" s="19">
        <f t="shared" si="0"/>
        <v>1236</v>
      </c>
      <c r="U20" s="96">
        <f t="shared" ref="U20" si="27">SUM(F20+H20+J20+L20+N20+P20+F21+H21+J21+L21+N21+F22+H22+J22+L22+N22+P20+P21+P22)</f>
        <v>3120</v>
      </c>
      <c r="V20" s="96">
        <f t="shared" ref="V20:V29" si="28">SUM(T20+T21+T22)</f>
        <v>4015</v>
      </c>
      <c r="W20" s="116" t="s">
        <v>55</v>
      </c>
      <c r="X20" s="44" t="s">
        <v>118</v>
      </c>
      <c r="Y20" s="50">
        <v>123</v>
      </c>
      <c r="Z20" s="50">
        <v>103</v>
      </c>
      <c r="AA20" s="50">
        <v>101</v>
      </c>
      <c r="AB20" s="50">
        <v>103</v>
      </c>
      <c r="AC20" s="50">
        <v>145</v>
      </c>
      <c r="AD20" s="50">
        <v>103</v>
      </c>
      <c r="AE20" s="50">
        <v>123</v>
      </c>
      <c r="AF20" s="50">
        <v>103</v>
      </c>
      <c r="AG20" s="50">
        <v>106</v>
      </c>
      <c r="AH20" s="50">
        <v>103</v>
      </c>
      <c r="AI20" s="50">
        <v>175</v>
      </c>
      <c r="AJ20" s="50">
        <v>103</v>
      </c>
      <c r="AK20" s="93">
        <f>SUM('ROUND 1'!J21:J21)</f>
        <v>17.5</v>
      </c>
      <c r="AL20" s="93">
        <f t="shared" ref="AL20" si="29">SUM(Y20+AA20+AC20+AE20+AG20+Y21+AA21+AC21+AE21+Y22+AA22+AC22+AE22+AG21+AG22+AI20+AI21+AI22)</f>
        <v>2498</v>
      </c>
      <c r="AM20" s="93">
        <f t="shared" ref="AM20" si="30">SUM(AN20+AN21+AN22)</f>
        <v>4226</v>
      </c>
      <c r="AN20" s="19">
        <f t="shared" si="1"/>
        <v>1391</v>
      </c>
      <c r="AO20" s="122"/>
      <c r="AP20" s="108" t="s">
        <v>58</v>
      </c>
      <c r="AQ20" s="105" t="s">
        <v>80</v>
      </c>
      <c r="AR20" s="106"/>
      <c r="AS20" s="106"/>
      <c r="AT20" s="107"/>
      <c r="AU20" s="6">
        <v>181</v>
      </c>
      <c r="AV20" s="6">
        <v>61</v>
      </c>
      <c r="AW20" s="6">
        <v>159</v>
      </c>
      <c r="AX20" s="6">
        <v>61</v>
      </c>
      <c r="AY20" s="6">
        <v>191</v>
      </c>
      <c r="AZ20" s="6">
        <v>61</v>
      </c>
      <c r="BA20" s="102">
        <f t="shared" ref="BA20" si="31">SUM(AU20+AU21+AU22+AW20+AW21+AW22+AY20+AY21+AY22)</f>
        <v>1739</v>
      </c>
      <c r="BB20" s="19">
        <f t="shared" si="2"/>
        <v>714</v>
      </c>
      <c r="BC20" s="84">
        <f t="shared" ref="BC20" si="32">SUM(+BB21+BB22)</f>
        <v>1496</v>
      </c>
      <c r="BD20" s="70"/>
    </row>
    <row r="21" spans="1:69" ht="27.6" customHeight="1" x14ac:dyDescent="0.2">
      <c r="A21" s="108"/>
      <c r="B21" s="151" t="s">
        <v>91</v>
      </c>
      <c r="C21" s="152"/>
      <c r="D21" s="152"/>
      <c r="E21" s="153"/>
      <c r="F21" s="6">
        <v>133</v>
      </c>
      <c r="G21" s="6">
        <v>62</v>
      </c>
      <c r="H21" s="6">
        <v>171</v>
      </c>
      <c r="I21" s="6">
        <v>62</v>
      </c>
      <c r="J21" s="6">
        <v>156</v>
      </c>
      <c r="K21" s="6">
        <v>62</v>
      </c>
      <c r="L21" s="6">
        <v>118</v>
      </c>
      <c r="M21" s="6">
        <v>62</v>
      </c>
      <c r="N21" s="6">
        <v>120</v>
      </c>
      <c r="O21" s="6">
        <v>62</v>
      </c>
      <c r="P21" s="6">
        <v>155</v>
      </c>
      <c r="Q21" s="6">
        <v>62</v>
      </c>
      <c r="R21" s="89"/>
      <c r="S21" s="90"/>
      <c r="T21" s="19">
        <f t="shared" si="0"/>
        <v>1225</v>
      </c>
      <c r="U21" s="97"/>
      <c r="V21" s="97"/>
      <c r="W21" s="117"/>
      <c r="X21" s="44" t="s">
        <v>119</v>
      </c>
      <c r="Y21" s="50">
        <v>132</v>
      </c>
      <c r="Z21" s="50">
        <v>70</v>
      </c>
      <c r="AA21" s="50">
        <v>145</v>
      </c>
      <c r="AB21" s="50">
        <v>70</v>
      </c>
      <c r="AC21" s="50">
        <v>190</v>
      </c>
      <c r="AD21" s="50">
        <v>70</v>
      </c>
      <c r="AE21" s="50">
        <v>171</v>
      </c>
      <c r="AF21" s="50">
        <v>70</v>
      </c>
      <c r="AG21" s="50">
        <v>175</v>
      </c>
      <c r="AH21" s="50">
        <v>70</v>
      </c>
      <c r="AI21" s="50">
        <v>170</v>
      </c>
      <c r="AJ21" s="50">
        <v>70</v>
      </c>
      <c r="AK21" s="94"/>
      <c r="AL21" s="94"/>
      <c r="AM21" s="94"/>
      <c r="AN21" s="19">
        <f t="shared" si="1"/>
        <v>1403</v>
      </c>
      <c r="AO21" s="122"/>
      <c r="AP21" s="108"/>
      <c r="AQ21" s="105" t="s">
        <v>81</v>
      </c>
      <c r="AR21" s="106"/>
      <c r="AS21" s="106"/>
      <c r="AT21" s="107"/>
      <c r="AU21" s="51">
        <v>238</v>
      </c>
      <c r="AV21" s="6">
        <v>35</v>
      </c>
      <c r="AW21" s="6">
        <v>191</v>
      </c>
      <c r="AX21" s="6">
        <v>35</v>
      </c>
      <c r="AY21" s="6">
        <v>192</v>
      </c>
      <c r="AZ21" s="6">
        <v>35</v>
      </c>
      <c r="BA21" s="103"/>
      <c r="BB21" s="19">
        <f t="shared" si="2"/>
        <v>726</v>
      </c>
      <c r="BC21" s="85"/>
      <c r="BD21" s="70"/>
    </row>
    <row r="22" spans="1:69" ht="20.100000000000001" customHeight="1" x14ac:dyDescent="0.2">
      <c r="A22" s="108"/>
      <c r="B22" s="151" t="s">
        <v>92</v>
      </c>
      <c r="C22" s="152"/>
      <c r="D22" s="152"/>
      <c r="E22" s="153"/>
      <c r="F22" s="6">
        <v>169</v>
      </c>
      <c r="G22" s="6">
        <v>67</v>
      </c>
      <c r="H22" s="6">
        <v>199</v>
      </c>
      <c r="I22" s="6">
        <v>67</v>
      </c>
      <c r="J22" s="13">
        <v>227</v>
      </c>
      <c r="K22" s="6">
        <v>67</v>
      </c>
      <c r="L22" s="6">
        <v>223</v>
      </c>
      <c r="M22" s="6">
        <v>67</v>
      </c>
      <c r="N22" s="6">
        <v>143</v>
      </c>
      <c r="O22" s="6">
        <v>67</v>
      </c>
      <c r="P22" s="6">
        <v>191</v>
      </c>
      <c r="Q22" s="6">
        <v>67</v>
      </c>
      <c r="R22" s="91"/>
      <c r="S22" s="92"/>
      <c r="T22" s="19">
        <f t="shared" si="0"/>
        <v>1554</v>
      </c>
      <c r="U22" s="98"/>
      <c r="V22" s="98"/>
      <c r="W22" s="118"/>
      <c r="X22" s="44" t="s">
        <v>120</v>
      </c>
      <c r="Y22" s="50">
        <v>124</v>
      </c>
      <c r="Z22" s="50">
        <v>115</v>
      </c>
      <c r="AA22" s="50">
        <v>130</v>
      </c>
      <c r="AB22" s="50">
        <v>115</v>
      </c>
      <c r="AC22" s="50">
        <v>137</v>
      </c>
      <c r="AD22" s="50">
        <v>115</v>
      </c>
      <c r="AE22" s="50">
        <v>122</v>
      </c>
      <c r="AF22" s="50">
        <v>115</v>
      </c>
      <c r="AG22" s="50">
        <v>119</v>
      </c>
      <c r="AH22" s="50">
        <v>115</v>
      </c>
      <c r="AI22" s="50">
        <v>110</v>
      </c>
      <c r="AJ22" s="50">
        <v>115</v>
      </c>
      <c r="AK22" s="95"/>
      <c r="AL22" s="95"/>
      <c r="AM22" s="95"/>
      <c r="AN22" s="19">
        <f t="shared" si="1"/>
        <v>1432</v>
      </c>
      <c r="AO22" s="122"/>
      <c r="AP22" s="108"/>
      <c r="AQ22" s="105" t="s">
        <v>82</v>
      </c>
      <c r="AR22" s="106"/>
      <c r="AS22" s="106"/>
      <c r="AT22" s="107"/>
      <c r="AU22" s="6">
        <v>194</v>
      </c>
      <c r="AV22" s="6">
        <v>61</v>
      </c>
      <c r="AW22" s="6">
        <v>222</v>
      </c>
      <c r="AX22" s="6">
        <v>61</v>
      </c>
      <c r="AY22" s="6">
        <v>171</v>
      </c>
      <c r="AZ22" s="6">
        <v>61</v>
      </c>
      <c r="BA22" s="104"/>
      <c r="BB22" s="19">
        <f t="shared" si="2"/>
        <v>770</v>
      </c>
      <c r="BC22" s="86"/>
      <c r="BD22" s="70"/>
    </row>
    <row r="23" spans="1:69" ht="24.6" customHeight="1" x14ac:dyDescent="0.2">
      <c r="A23" s="108" t="s">
        <v>47</v>
      </c>
      <c r="B23" s="148" t="s">
        <v>93</v>
      </c>
      <c r="C23" s="149"/>
      <c r="D23" s="149"/>
      <c r="E23" s="150"/>
      <c r="F23" s="6">
        <v>147</v>
      </c>
      <c r="G23" s="6">
        <v>88</v>
      </c>
      <c r="H23" s="6">
        <v>158</v>
      </c>
      <c r="I23" s="6">
        <v>88</v>
      </c>
      <c r="J23" s="6">
        <v>160</v>
      </c>
      <c r="K23" s="6">
        <v>88</v>
      </c>
      <c r="L23" s="6">
        <v>157</v>
      </c>
      <c r="M23" s="6">
        <v>8</v>
      </c>
      <c r="N23" s="6">
        <v>196</v>
      </c>
      <c r="O23" s="6">
        <v>88</v>
      </c>
      <c r="P23" s="6">
        <v>113</v>
      </c>
      <c r="Q23" s="6">
        <v>88</v>
      </c>
      <c r="R23" s="87">
        <f>SUM('ROUND 1'!J11:J11)</f>
        <v>27.5</v>
      </c>
      <c r="S23" s="88"/>
      <c r="T23" s="19">
        <f t="shared" si="0"/>
        <v>1379</v>
      </c>
      <c r="U23" s="96">
        <f t="shared" ref="U23" si="33">SUM(F23+H23+J23+L23+N23+P23+F24+H24+J24+L24+N24+F25+H25+J25+L25+N25+P23+P24+P25)</f>
        <v>3189</v>
      </c>
      <c r="V23" s="96">
        <f t="shared" ref="V23" si="34">SUM(T23+T24+T25)</f>
        <v>4376</v>
      </c>
      <c r="W23" s="116" t="s">
        <v>56</v>
      </c>
      <c r="X23" s="43" t="s">
        <v>121</v>
      </c>
      <c r="Y23" s="50">
        <v>179</v>
      </c>
      <c r="Z23" s="50">
        <v>84</v>
      </c>
      <c r="AA23" s="50">
        <v>149</v>
      </c>
      <c r="AB23" s="50">
        <v>84</v>
      </c>
      <c r="AC23" s="50">
        <v>203</v>
      </c>
      <c r="AD23" s="50">
        <v>84</v>
      </c>
      <c r="AE23" s="50">
        <v>180</v>
      </c>
      <c r="AF23" s="50">
        <v>84</v>
      </c>
      <c r="AG23" s="50">
        <v>181</v>
      </c>
      <c r="AH23" s="50">
        <v>84</v>
      </c>
      <c r="AI23" s="50">
        <v>148</v>
      </c>
      <c r="AJ23" s="50">
        <v>84</v>
      </c>
      <c r="AK23" s="93">
        <f>SUM('ROUND 1'!J22:J22)</f>
        <v>16</v>
      </c>
      <c r="AL23" s="93">
        <f t="shared" ref="AL23" si="35">SUM(Y23+AA23+AC23+AE23+AG23+Y24+AA24+AC24+AE24+Y25+AA25+AC25+AE25+AG24+AG25+AI23+AI24+AI25)</f>
        <v>3319</v>
      </c>
      <c r="AM23" s="93">
        <f>SUM(AN23+AN24+AN25)</f>
        <v>4411</v>
      </c>
      <c r="AN23" s="19">
        <f t="shared" si="1"/>
        <v>1544</v>
      </c>
      <c r="AO23" s="122"/>
      <c r="AP23" s="108" t="s">
        <v>73</v>
      </c>
      <c r="AQ23" s="109" t="s">
        <v>133</v>
      </c>
      <c r="AR23" s="110"/>
      <c r="AS23" s="110"/>
      <c r="AT23" s="111"/>
      <c r="AU23" s="6">
        <v>178</v>
      </c>
      <c r="AV23" s="6">
        <v>85</v>
      </c>
      <c r="AW23" s="6">
        <v>159</v>
      </c>
      <c r="AX23" s="6">
        <v>85</v>
      </c>
      <c r="AY23" s="6">
        <v>161</v>
      </c>
      <c r="AZ23" s="6">
        <v>85</v>
      </c>
      <c r="BA23" s="102">
        <f t="shared" ref="BA23" si="36">SUM(AU23+AU24+AU25+AW23+AW24+AW25+AY23+AY24+AY25)</f>
        <v>1428</v>
      </c>
      <c r="BB23" s="19">
        <f t="shared" si="2"/>
        <v>753</v>
      </c>
      <c r="BC23" s="84">
        <f t="shared" ref="BC23" si="37">SUM(+BB24+BB25)</f>
        <v>1344</v>
      </c>
      <c r="BD23" s="70"/>
    </row>
    <row r="24" spans="1:69" ht="22.5" customHeight="1" x14ac:dyDescent="0.2">
      <c r="A24" s="108"/>
      <c r="B24" s="148" t="s">
        <v>94</v>
      </c>
      <c r="C24" s="149"/>
      <c r="D24" s="149"/>
      <c r="E24" s="150"/>
      <c r="F24" s="6">
        <v>189</v>
      </c>
      <c r="G24" s="6">
        <v>73</v>
      </c>
      <c r="H24" s="6">
        <v>122</v>
      </c>
      <c r="I24" s="6">
        <v>73</v>
      </c>
      <c r="J24" s="6">
        <v>187</v>
      </c>
      <c r="K24" s="6">
        <v>73</v>
      </c>
      <c r="L24" s="6">
        <v>144</v>
      </c>
      <c r="M24" s="6">
        <v>73</v>
      </c>
      <c r="N24" s="6">
        <v>143</v>
      </c>
      <c r="O24" s="6">
        <v>73</v>
      </c>
      <c r="P24" s="6">
        <v>135</v>
      </c>
      <c r="Q24" s="6">
        <v>73</v>
      </c>
      <c r="R24" s="89"/>
      <c r="S24" s="90"/>
      <c r="T24" s="19">
        <f t="shared" si="0"/>
        <v>1358</v>
      </c>
      <c r="U24" s="97"/>
      <c r="V24" s="97"/>
      <c r="W24" s="117"/>
      <c r="X24" s="43" t="s">
        <v>122</v>
      </c>
      <c r="Y24" s="50">
        <v>165</v>
      </c>
      <c r="Z24" s="50">
        <v>48</v>
      </c>
      <c r="AA24" s="50">
        <v>234</v>
      </c>
      <c r="AB24" s="50">
        <v>48</v>
      </c>
      <c r="AC24" s="13">
        <v>241</v>
      </c>
      <c r="AD24" s="50">
        <v>48</v>
      </c>
      <c r="AE24" s="50">
        <v>182</v>
      </c>
      <c r="AF24" s="50">
        <v>48</v>
      </c>
      <c r="AG24" s="50">
        <v>159</v>
      </c>
      <c r="AH24" s="50">
        <v>48</v>
      </c>
      <c r="AI24" s="50">
        <v>157</v>
      </c>
      <c r="AJ24" s="50">
        <v>48</v>
      </c>
      <c r="AK24" s="94"/>
      <c r="AL24" s="94"/>
      <c r="AM24" s="94"/>
      <c r="AN24" s="19">
        <f t="shared" si="1"/>
        <v>1426</v>
      </c>
      <c r="AO24" s="122"/>
      <c r="AP24" s="108"/>
      <c r="AQ24" s="109" t="s">
        <v>102</v>
      </c>
      <c r="AR24" s="110"/>
      <c r="AS24" s="110"/>
      <c r="AT24" s="111"/>
      <c r="AU24" s="6">
        <v>152</v>
      </c>
      <c r="AV24" s="6">
        <v>73</v>
      </c>
      <c r="AW24" s="6">
        <v>192</v>
      </c>
      <c r="AX24" s="6">
        <v>73</v>
      </c>
      <c r="AY24" s="6">
        <v>171</v>
      </c>
      <c r="AZ24" s="6">
        <v>73</v>
      </c>
      <c r="BA24" s="103"/>
      <c r="BB24" s="19">
        <f t="shared" si="2"/>
        <v>734</v>
      </c>
      <c r="BC24" s="85"/>
      <c r="BD24" s="70"/>
    </row>
    <row r="25" spans="1:69" ht="21" customHeight="1" x14ac:dyDescent="0.2">
      <c r="A25" s="108"/>
      <c r="B25" s="148" t="s">
        <v>95</v>
      </c>
      <c r="C25" s="149"/>
      <c r="D25" s="149"/>
      <c r="E25" s="150"/>
      <c r="F25" s="6">
        <v>203</v>
      </c>
      <c r="G25" s="6">
        <v>69</v>
      </c>
      <c r="H25" s="6">
        <v>178</v>
      </c>
      <c r="I25" s="6">
        <v>69</v>
      </c>
      <c r="J25" s="13">
        <v>220</v>
      </c>
      <c r="K25" s="6">
        <v>69</v>
      </c>
      <c r="L25" s="6">
        <v>212</v>
      </c>
      <c r="M25" s="6">
        <v>69</v>
      </c>
      <c r="N25" s="6">
        <v>196</v>
      </c>
      <c r="O25" s="6">
        <v>69</v>
      </c>
      <c r="P25" s="6">
        <v>216</v>
      </c>
      <c r="Q25" s="6">
        <v>69</v>
      </c>
      <c r="R25" s="91"/>
      <c r="S25" s="92"/>
      <c r="T25" s="19">
        <f t="shared" si="0"/>
        <v>1639</v>
      </c>
      <c r="U25" s="98"/>
      <c r="V25" s="98"/>
      <c r="W25" s="118"/>
      <c r="X25" s="43" t="s">
        <v>125</v>
      </c>
      <c r="Y25" s="50">
        <v>180</v>
      </c>
      <c r="Z25" s="50">
        <v>50</v>
      </c>
      <c r="AA25" s="50">
        <v>179</v>
      </c>
      <c r="AB25" s="50">
        <v>50</v>
      </c>
      <c r="AC25" s="50">
        <v>195</v>
      </c>
      <c r="AD25" s="50">
        <v>50</v>
      </c>
      <c r="AE25" s="50">
        <v>178</v>
      </c>
      <c r="AF25" s="50">
        <v>50</v>
      </c>
      <c r="AG25" s="50">
        <v>194</v>
      </c>
      <c r="AH25" s="50">
        <v>50</v>
      </c>
      <c r="AI25" s="50">
        <v>215</v>
      </c>
      <c r="AJ25" s="50">
        <v>50</v>
      </c>
      <c r="AK25" s="95"/>
      <c r="AL25" s="95"/>
      <c r="AM25" s="95"/>
      <c r="AN25" s="19">
        <f t="shared" si="1"/>
        <v>1441</v>
      </c>
      <c r="AO25" s="122"/>
      <c r="AP25" s="108"/>
      <c r="AQ25" s="109" t="s">
        <v>134</v>
      </c>
      <c r="AR25" s="110"/>
      <c r="AS25" s="110"/>
      <c r="AT25" s="111"/>
      <c r="AU25" s="6">
        <v>143</v>
      </c>
      <c r="AV25" s="6">
        <v>65</v>
      </c>
      <c r="AW25" s="6">
        <v>122</v>
      </c>
      <c r="AX25" s="6">
        <v>65</v>
      </c>
      <c r="AY25" s="6">
        <v>150</v>
      </c>
      <c r="AZ25" s="6">
        <v>65</v>
      </c>
      <c r="BA25" s="104"/>
      <c r="BB25" s="19">
        <f t="shared" si="2"/>
        <v>610</v>
      </c>
      <c r="BC25" s="86"/>
      <c r="BD25" s="70"/>
    </row>
    <row r="26" spans="1:69" ht="20.100000000000001" customHeight="1" x14ac:dyDescent="0.2">
      <c r="A26" s="108" t="s">
        <v>48</v>
      </c>
      <c r="B26" s="151" t="s">
        <v>96</v>
      </c>
      <c r="C26" s="152"/>
      <c r="D26" s="152"/>
      <c r="E26" s="153"/>
      <c r="F26" s="10">
        <v>162</v>
      </c>
      <c r="G26" s="10">
        <v>37</v>
      </c>
      <c r="H26" s="10">
        <v>165</v>
      </c>
      <c r="I26" s="10">
        <v>37</v>
      </c>
      <c r="J26" s="10">
        <v>154</v>
      </c>
      <c r="K26" s="10">
        <v>37</v>
      </c>
      <c r="L26" s="10">
        <v>173</v>
      </c>
      <c r="M26" s="10">
        <v>37</v>
      </c>
      <c r="N26" s="10">
        <v>184</v>
      </c>
      <c r="O26" s="10">
        <v>37</v>
      </c>
      <c r="P26" s="30">
        <v>237</v>
      </c>
      <c r="Q26" s="10">
        <v>37</v>
      </c>
      <c r="R26" s="87">
        <f>SUM('ROUND 1'!J12:J12)</f>
        <v>26</v>
      </c>
      <c r="S26" s="88"/>
      <c r="T26" s="19">
        <f t="shared" si="0"/>
        <v>1297</v>
      </c>
      <c r="U26" s="96">
        <f t="shared" ref="U26" si="38">SUM(F26+H26+J26+L26+N26+P26+F27+H27+J27+L27+N27+F28+H28+J28+L28+N28+P26+P27+P28)</f>
        <v>3098</v>
      </c>
      <c r="V26" s="96">
        <f t="shared" si="22"/>
        <v>4169</v>
      </c>
      <c r="W26" s="116" t="s">
        <v>57</v>
      </c>
      <c r="X26" s="44" t="s">
        <v>126</v>
      </c>
      <c r="Y26" s="50">
        <v>163</v>
      </c>
      <c r="Z26" s="50">
        <v>73</v>
      </c>
      <c r="AA26" s="50">
        <v>182</v>
      </c>
      <c r="AB26" s="50">
        <v>73</v>
      </c>
      <c r="AC26" s="50">
        <v>162</v>
      </c>
      <c r="AD26" s="50">
        <v>73</v>
      </c>
      <c r="AE26" s="50">
        <v>150</v>
      </c>
      <c r="AF26" s="50">
        <v>73</v>
      </c>
      <c r="AG26" s="50">
        <v>179</v>
      </c>
      <c r="AH26" s="50">
        <v>73</v>
      </c>
      <c r="AI26" s="50">
        <v>176</v>
      </c>
      <c r="AJ26" s="50">
        <v>73</v>
      </c>
      <c r="AK26" s="93">
        <f>SUM('ROUND 1'!J23:J23)</f>
        <v>15</v>
      </c>
      <c r="AL26" s="93">
        <f t="shared" ref="AL26" si="39">SUM(Y26+AA26+AC26+AE26+AG26+Y27+AA27+AC27+AE27+Y28+AA28+AC28+AE28+AG27+AG28+AI26+AI27+AI28)</f>
        <v>2868</v>
      </c>
      <c r="AM26" s="93">
        <f t="shared" ref="AM26" si="40">SUM(AN26+AN27+AN28)</f>
        <v>4230</v>
      </c>
      <c r="AN26" s="19">
        <f t="shared" si="1"/>
        <v>1450</v>
      </c>
      <c r="AO26" s="122"/>
      <c r="AP26" s="108" t="s">
        <v>52</v>
      </c>
      <c r="AQ26" s="105" t="s">
        <v>109</v>
      </c>
      <c r="AR26" s="106"/>
      <c r="AS26" s="106"/>
      <c r="AT26" s="107"/>
      <c r="AU26" s="10">
        <v>188</v>
      </c>
      <c r="AV26" s="10">
        <v>63</v>
      </c>
      <c r="AW26" s="10">
        <v>175</v>
      </c>
      <c r="AX26" s="10">
        <v>63</v>
      </c>
      <c r="AY26" s="10">
        <v>169</v>
      </c>
      <c r="AZ26" s="10">
        <v>63</v>
      </c>
      <c r="BA26" s="102">
        <f t="shared" ref="BA26" si="41">SUM(AU26+AU27+AU28+AW26+AW27+AW28+AY26+AY27+AY28)</f>
        <v>1700</v>
      </c>
      <c r="BB26" s="19">
        <f t="shared" si="2"/>
        <v>721</v>
      </c>
      <c r="BC26" s="84">
        <f t="shared" ref="BC26" si="42">SUM(+BB27+BB28)</f>
        <v>1291</v>
      </c>
      <c r="BD26" s="70"/>
    </row>
    <row r="27" spans="1:69" ht="27.6" customHeight="1" x14ac:dyDescent="0.2">
      <c r="A27" s="129"/>
      <c r="B27" s="151" t="s">
        <v>97</v>
      </c>
      <c r="C27" s="152"/>
      <c r="D27" s="152"/>
      <c r="E27" s="153"/>
      <c r="F27" s="10">
        <v>125</v>
      </c>
      <c r="G27" s="10">
        <v>131</v>
      </c>
      <c r="H27" s="10">
        <v>123</v>
      </c>
      <c r="I27" s="10">
        <v>131</v>
      </c>
      <c r="J27" s="10">
        <v>153</v>
      </c>
      <c r="K27" s="10">
        <v>131</v>
      </c>
      <c r="L27" s="10">
        <v>107</v>
      </c>
      <c r="M27" s="10">
        <v>131</v>
      </c>
      <c r="N27" s="10">
        <v>118</v>
      </c>
      <c r="O27" s="10">
        <v>131</v>
      </c>
      <c r="P27" s="10">
        <v>151</v>
      </c>
      <c r="Q27" s="10">
        <v>131</v>
      </c>
      <c r="R27" s="89"/>
      <c r="S27" s="90"/>
      <c r="T27" s="19">
        <f t="shared" si="0"/>
        <v>1563</v>
      </c>
      <c r="U27" s="97"/>
      <c r="V27" s="97"/>
      <c r="W27" s="117"/>
      <c r="X27" s="44" t="s">
        <v>124</v>
      </c>
      <c r="Y27" s="50">
        <v>163</v>
      </c>
      <c r="Z27" s="50">
        <v>85</v>
      </c>
      <c r="AA27" s="50">
        <v>95</v>
      </c>
      <c r="AB27" s="50">
        <v>85</v>
      </c>
      <c r="AC27" s="50">
        <v>182</v>
      </c>
      <c r="AD27" s="50">
        <v>85</v>
      </c>
      <c r="AE27" s="50">
        <v>159</v>
      </c>
      <c r="AF27" s="50">
        <v>85</v>
      </c>
      <c r="AG27" s="50">
        <v>131</v>
      </c>
      <c r="AH27" s="50">
        <v>85</v>
      </c>
      <c r="AI27" s="50">
        <v>156</v>
      </c>
      <c r="AJ27" s="50">
        <v>85</v>
      </c>
      <c r="AK27" s="94"/>
      <c r="AL27" s="94"/>
      <c r="AM27" s="94"/>
      <c r="AN27" s="19">
        <f t="shared" si="1"/>
        <v>1396</v>
      </c>
      <c r="AO27" s="122"/>
      <c r="AP27" s="129"/>
      <c r="AQ27" s="105" t="s">
        <v>163</v>
      </c>
      <c r="AR27" s="106"/>
      <c r="AS27" s="106"/>
      <c r="AT27" s="107"/>
      <c r="AU27" s="10">
        <v>178</v>
      </c>
      <c r="AV27" s="10">
        <v>31</v>
      </c>
      <c r="AW27" s="10">
        <v>151</v>
      </c>
      <c r="AX27" s="10">
        <v>31</v>
      </c>
      <c r="AY27" s="10">
        <v>206</v>
      </c>
      <c r="AZ27" s="10">
        <v>31</v>
      </c>
      <c r="BA27" s="103"/>
      <c r="BB27" s="19">
        <f t="shared" si="2"/>
        <v>628</v>
      </c>
      <c r="BC27" s="85"/>
      <c r="BD27" s="70"/>
      <c r="BE27" s="75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</row>
    <row r="28" spans="1:69" ht="20.100000000000001" customHeight="1" x14ac:dyDescent="0.2">
      <c r="A28" s="129"/>
      <c r="B28" s="151" t="s">
        <v>98</v>
      </c>
      <c r="C28" s="152"/>
      <c r="D28" s="152"/>
      <c r="E28" s="153"/>
      <c r="F28" s="10">
        <v>135</v>
      </c>
      <c r="G28" s="10">
        <v>50</v>
      </c>
      <c r="H28" s="10">
        <v>193</v>
      </c>
      <c r="I28" s="10">
        <v>50</v>
      </c>
      <c r="J28" s="10">
        <v>137</v>
      </c>
      <c r="K28" s="10">
        <v>50</v>
      </c>
      <c r="L28" s="10">
        <v>193</v>
      </c>
      <c r="M28" s="10">
        <v>50</v>
      </c>
      <c r="N28" s="10">
        <v>163</v>
      </c>
      <c r="O28" s="10">
        <v>50</v>
      </c>
      <c r="P28" s="10">
        <v>188</v>
      </c>
      <c r="Q28" s="10">
        <v>50</v>
      </c>
      <c r="R28" s="91"/>
      <c r="S28" s="92"/>
      <c r="T28" s="19">
        <f t="shared" si="0"/>
        <v>1309</v>
      </c>
      <c r="U28" s="98"/>
      <c r="V28" s="98"/>
      <c r="W28" s="118"/>
      <c r="X28" s="44" t="s">
        <v>123</v>
      </c>
      <c r="Y28" s="50">
        <v>147</v>
      </c>
      <c r="Z28" s="50">
        <v>69</v>
      </c>
      <c r="AA28" s="50">
        <v>131</v>
      </c>
      <c r="AB28" s="50">
        <v>69</v>
      </c>
      <c r="AC28" s="50">
        <v>193</v>
      </c>
      <c r="AD28" s="50">
        <v>69</v>
      </c>
      <c r="AE28" s="50">
        <v>145</v>
      </c>
      <c r="AF28" s="50">
        <v>69</v>
      </c>
      <c r="AG28" s="50">
        <v>179</v>
      </c>
      <c r="AH28" s="50">
        <v>69</v>
      </c>
      <c r="AI28" s="50">
        <v>175</v>
      </c>
      <c r="AJ28" s="50">
        <v>69</v>
      </c>
      <c r="AK28" s="95"/>
      <c r="AL28" s="95"/>
      <c r="AM28" s="95"/>
      <c r="AN28" s="19">
        <f t="shared" si="1"/>
        <v>1384</v>
      </c>
      <c r="AO28" s="122"/>
      <c r="AP28" s="129"/>
      <c r="AQ28" s="105" t="s">
        <v>111</v>
      </c>
      <c r="AR28" s="106"/>
      <c r="AS28" s="106"/>
      <c r="AT28" s="107"/>
      <c r="AU28" s="10">
        <v>225</v>
      </c>
      <c r="AV28" s="10">
        <v>10</v>
      </c>
      <c r="AW28" s="10">
        <v>223</v>
      </c>
      <c r="AX28" s="10">
        <v>10</v>
      </c>
      <c r="AY28" s="10">
        <v>185</v>
      </c>
      <c r="AZ28" s="10">
        <v>10</v>
      </c>
      <c r="BA28" s="104"/>
      <c r="BB28" s="19">
        <f t="shared" si="2"/>
        <v>663</v>
      </c>
      <c r="BC28" s="86"/>
      <c r="BD28" s="70"/>
      <c r="BE28" s="78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80"/>
    </row>
    <row r="29" spans="1:69" ht="20.100000000000001" customHeight="1" x14ac:dyDescent="0.2">
      <c r="A29" s="129" t="s">
        <v>49</v>
      </c>
      <c r="B29" s="148" t="s">
        <v>99</v>
      </c>
      <c r="C29" s="149"/>
      <c r="D29" s="149"/>
      <c r="E29" s="150"/>
      <c r="F29" s="10">
        <v>129</v>
      </c>
      <c r="G29" s="10">
        <v>84</v>
      </c>
      <c r="H29" s="10">
        <v>129</v>
      </c>
      <c r="I29" s="10">
        <v>84</v>
      </c>
      <c r="J29" s="10">
        <v>114</v>
      </c>
      <c r="K29" s="10">
        <v>84</v>
      </c>
      <c r="L29" s="10">
        <v>157</v>
      </c>
      <c r="M29" s="10">
        <v>84</v>
      </c>
      <c r="N29" s="10">
        <v>120</v>
      </c>
      <c r="O29" s="10">
        <v>84</v>
      </c>
      <c r="P29" s="10">
        <v>148</v>
      </c>
      <c r="Q29" s="10">
        <v>84</v>
      </c>
      <c r="R29" s="87">
        <f>SUM('ROUND 1'!J13:J13)</f>
        <v>25</v>
      </c>
      <c r="S29" s="88"/>
      <c r="T29" s="19">
        <f t="shared" si="0"/>
        <v>1301</v>
      </c>
      <c r="U29" s="96">
        <f t="shared" ref="U29" si="43">SUM(F29+H29+J29+L29+N29+P29+F30+H30+J30+L30+N30+F31+H31+J31+L31+N31+P29+P30+P31)</f>
        <v>2636</v>
      </c>
      <c r="V29" s="96">
        <f t="shared" si="28"/>
        <v>4036</v>
      </c>
      <c r="W29" s="116" t="s">
        <v>58</v>
      </c>
      <c r="X29" s="43" t="s">
        <v>127</v>
      </c>
      <c r="Y29" s="50">
        <v>171</v>
      </c>
      <c r="Z29" s="50">
        <v>57</v>
      </c>
      <c r="AA29" s="50">
        <v>180</v>
      </c>
      <c r="AB29" s="50">
        <v>57</v>
      </c>
      <c r="AC29" s="55">
        <v>246</v>
      </c>
      <c r="AD29" s="50">
        <v>57</v>
      </c>
      <c r="AE29" s="50">
        <v>146</v>
      </c>
      <c r="AF29" s="50">
        <v>57</v>
      </c>
      <c r="AG29" s="50">
        <v>171</v>
      </c>
      <c r="AH29" s="50">
        <v>57</v>
      </c>
      <c r="AI29" s="50">
        <v>154</v>
      </c>
      <c r="AJ29" s="50">
        <v>57</v>
      </c>
      <c r="AK29" s="93">
        <f>SUM('ROUND 1'!J24:J24)</f>
        <v>13</v>
      </c>
      <c r="AL29" s="93">
        <f t="shared" ref="AL29" si="44">SUM(Y29+AA29+AC29+AE29+AG29+Y30+AA30+AC30+AE30+Y31+AA31+AC31+AE31+AG30+AG31+AI29+AI30+AI31)</f>
        <v>3132</v>
      </c>
      <c r="AM29" s="93">
        <f t="shared" ref="AM29" si="45">SUM(AN29+AN30+AN31)</f>
        <v>4272</v>
      </c>
      <c r="AN29" s="19">
        <f t="shared" si="1"/>
        <v>1410</v>
      </c>
      <c r="AO29" s="122"/>
      <c r="AP29" s="129"/>
      <c r="AQ29" s="138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40"/>
      <c r="BD29" s="70"/>
      <c r="BE29" s="78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80"/>
    </row>
    <row r="30" spans="1:69" ht="33" customHeight="1" x14ac:dyDescent="0.2">
      <c r="A30" s="129"/>
      <c r="B30" s="148" t="s">
        <v>100</v>
      </c>
      <c r="C30" s="149"/>
      <c r="D30" s="149"/>
      <c r="E30" s="150"/>
      <c r="F30" s="10">
        <v>176</v>
      </c>
      <c r="G30" s="10">
        <v>75</v>
      </c>
      <c r="H30" s="10">
        <v>193</v>
      </c>
      <c r="I30" s="10">
        <v>75</v>
      </c>
      <c r="J30" s="10">
        <v>158</v>
      </c>
      <c r="K30" s="10">
        <v>75</v>
      </c>
      <c r="L30" s="10">
        <v>166</v>
      </c>
      <c r="M30" s="10">
        <v>75</v>
      </c>
      <c r="N30" s="10">
        <v>154</v>
      </c>
      <c r="O30" s="10">
        <v>75</v>
      </c>
      <c r="P30" s="10">
        <v>136</v>
      </c>
      <c r="Q30" s="10">
        <v>75</v>
      </c>
      <c r="R30" s="89"/>
      <c r="S30" s="90"/>
      <c r="T30" s="19">
        <f t="shared" si="0"/>
        <v>1433</v>
      </c>
      <c r="U30" s="97"/>
      <c r="V30" s="97"/>
      <c r="W30" s="117"/>
      <c r="X30" s="43" t="s">
        <v>128</v>
      </c>
      <c r="Y30" s="50">
        <v>160</v>
      </c>
      <c r="Z30" s="50">
        <v>65</v>
      </c>
      <c r="AA30" s="50">
        <v>155</v>
      </c>
      <c r="AB30" s="50">
        <v>65</v>
      </c>
      <c r="AC30" s="50">
        <v>163</v>
      </c>
      <c r="AD30" s="50">
        <v>65</v>
      </c>
      <c r="AE30" s="50">
        <v>149</v>
      </c>
      <c r="AF30" s="50">
        <v>65</v>
      </c>
      <c r="AG30" s="50">
        <v>222</v>
      </c>
      <c r="AH30" s="50">
        <v>65</v>
      </c>
      <c r="AI30" s="50">
        <v>197</v>
      </c>
      <c r="AJ30" s="50">
        <v>65</v>
      </c>
      <c r="AK30" s="94"/>
      <c r="AL30" s="94"/>
      <c r="AM30" s="94"/>
      <c r="AN30" s="19">
        <f t="shared" si="1"/>
        <v>1436</v>
      </c>
      <c r="AO30" s="122"/>
      <c r="AP30" s="129"/>
      <c r="AQ30" s="141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3"/>
      <c r="BD30" s="70"/>
      <c r="BE30" s="81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3"/>
    </row>
    <row r="31" spans="1:69" ht="20.100000000000001" customHeight="1" x14ac:dyDescent="0.2">
      <c r="A31" s="129"/>
      <c r="B31" s="148" t="s">
        <v>101</v>
      </c>
      <c r="C31" s="149"/>
      <c r="D31" s="149"/>
      <c r="E31" s="150"/>
      <c r="F31" s="10">
        <v>111</v>
      </c>
      <c r="G31" s="10">
        <v>99</v>
      </c>
      <c r="H31" s="10">
        <v>148</v>
      </c>
      <c r="I31" s="10">
        <v>99</v>
      </c>
      <c r="J31" s="10">
        <v>129</v>
      </c>
      <c r="K31" s="10">
        <v>99</v>
      </c>
      <c r="L31" s="10">
        <v>120</v>
      </c>
      <c r="M31" s="10">
        <v>99</v>
      </c>
      <c r="N31" s="10">
        <v>111</v>
      </c>
      <c r="O31" s="10">
        <v>99</v>
      </c>
      <c r="P31" s="10">
        <v>89</v>
      </c>
      <c r="Q31" s="10">
        <v>99</v>
      </c>
      <c r="R31" s="91"/>
      <c r="S31" s="92"/>
      <c r="T31" s="19">
        <f t="shared" si="0"/>
        <v>1302</v>
      </c>
      <c r="U31" s="98"/>
      <c r="V31" s="98"/>
      <c r="W31" s="118"/>
      <c r="X31" s="43" t="s">
        <v>129</v>
      </c>
      <c r="Y31" s="50">
        <v>184</v>
      </c>
      <c r="Z31" s="50">
        <v>68</v>
      </c>
      <c r="AA31" s="50">
        <v>173</v>
      </c>
      <c r="AB31" s="50">
        <v>68</v>
      </c>
      <c r="AC31" s="50">
        <v>181</v>
      </c>
      <c r="AD31" s="50">
        <v>68</v>
      </c>
      <c r="AE31" s="50">
        <v>191</v>
      </c>
      <c r="AF31" s="50">
        <v>68</v>
      </c>
      <c r="AG31" s="50">
        <v>156</v>
      </c>
      <c r="AH31" s="50">
        <v>68</v>
      </c>
      <c r="AI31" s="50">
        <v>133</v>
      </c>
      <c r="AJ31" s="50">
        <v>68</v>
      </c>
      <c r="AK31" s="95"/>
      <c r="AL31" s="95"/>
      <c r="AM31" s="95"/>
      <c r="AN31" s="19">
        <f t="shared" si="1"/>
        <v>1426</v>
      </c>
      <c r="AO31" s="122"/>
      <c r="AP31" s="129"/>
      <c r="AQ31" s="141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3"/>
      <c r="BD31" s="70"/>
    </row>
    <row r="32" spans="1:69" ht="20.100000000000001" customHeight="1" x14ac:dyDescent="0.2">
      <c r="A32" s="129" t="s">
        <v>50</v>
      </c>
      <c r="B32" s="157" t="s">
        <v>130</v>
      </c>
      <c r="C32" s="158"/>
      <c r="D32" s="158"/>
      <c r="E32" s="159"/>
      <c r="F32" s="45">
        <v>142</v>
      </c>
      <c r="G32" s="45">
        <v>90</v>
      </c>
      <c r="H32" s="45">
        <v>131</v>
      </c>
      <c r="I32" s="45">
        <v>90</v>
      </c>
      <c r="J32" s="45">
        <v>148</v>
      </c>
      <c r="K32" s="45">
        <v>90</v>
      </c>
      <c r="L32" s="45">
        <v>146</v>
      </c>
      <c r="M32" s="45">
        <v>90</v>
      </c>
      <c r="N32" s="45">
        <v>184</v>
      </c>
      <c r="O32" s="45">
        <v>90</v>
      </c>
      <c r="P32" s="45">
        <v>119</v>
      </c>
      <c r="Q32" s="45">
        <v>90</v>
      </c>
      <c r="R32" s="132">
        <f>SUM('ROUND 1'!J14:J14)</f>
        <v>21</v>
      </c>
      <c r="S32" s="133"/>
      <c r="T32" s="46">
        <f t="shared" si="0"/>
        <v>1410</v>
      </c>
      <c r="U32" s="96">
        <f t="shared" ref="U32" si="46">SUM(F32+H32+J32+L32+N32+P32+F33+H33+J33+L33+N33+F34+H34+J34+L34+N34+P32+P33+P34)</f>
        <v>3188</v>
      </c>
      <c r="V32" s="96">
        <f t="shared" ref="V32" si="47">SUM(T32+T33+T34)</f>
        <v>4347</v>
      </c>
      <c r="W32" s="116" t="s">
        <v>59</v>
      </c>
      <c r="X32" s="44"/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93">
        <f>SUM('ROUND 1'!J25:J25)</f>
        <v>0</v>
      </c>
      <c r="AL32" s="93"/>
      <c r="AM32" s="93">
        <f t="shared" ref="AM32" si="48">SUM(AN32+AN33+AN34)</f>
        <v>0</v>
      </c>
      <c r="AN32" s="19">
        <f t="shared" si="1"/>
        <v>0</v>
      </c>
      <c r="AO32" s="122"/>
      <c r="AP32" s="129"/>
      <c r="AQ32" s="141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3"/>
      <c r="BD32" s="70"/>
    </row>
    <row r="33" spans="1:56" ht="24.75" customHeight="1" x14ac:dyDescent="0.2">
      <c r="A33" s="129"/>
      <c r="B33" s="157" t="s">
        <v>131</v>
      </c>
      <c r="C33" s="158"/>
      <c r="D33" s="158"/>
      <c r="E33" s="159"/>
      <c r="F33" s="45">
        <v>143</v>
      </c>
      <c r="G33" s="45">
        <v>86</v>
      </c>
      <c r="H33" s="45">
        <v>194</v>
      </c>
      <c r="I33" s="45">
        <v>86</v>
      </c>
      <c r="J33" s="45">
        <v>166</v>
      </c>
      <c r="K33" s="45">
        <v>86</v>
      </c>
      <c r="L33" s="45">
        <v>156</v>
      </c>
      <c r="M33" s="45">
        <v>86</v>
      </c>
      <c r="N33" s="45">
        <v>155</v>
      </c>
      <c r="O33" s="45">
        <v>86</v>
      </c>
      <c r="P33" s="45">
        <v>189</v>
      </c>
      <c r="Q33" s="45">
        <v>86</v>
      </c>
      <c r="R33" s="134"/>
      <c r="S33" s="135"/>
      <c r="T33" s="46">
        <f t="shared" si="0"/>
        <v>1519</v>
      </c>
      <c r="U33" s="97"/>
      <c r="V33" s="97"/>
      <c r="W33" s="117"/>
      <c r="X33" s="44"/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94"/>
      <c r="AL33" s="94"/>
      <c r="AM33" s="94"/>
      <c r="AN33" s="19">
        <f t="shared" si="1"/>
        <v>0</v>
      </c>
      <c r="AO33" s="122"/>
      <c r="AP33" s="129"/>
      <c r="AQ33" s="141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3"/>
      <c r="BD33" s="70"/>
    </row>
    <row r="34" spans="1:56" ht="20.100000000000001" customHeight="1" x14ac:dyDescent="0.2">
      <c r="A34" s="129"/>
      <c r="B34" s="157" t="s">
        <v>132</v>
      </c>
      <c r="C34" s="158"/>
      <c r="D34" s="158"/>
      <c r="E34" s="159"/>
      <c r="F34" s="45">
        <v>200</v>
      </c>
      <c r="G34" s="45">
        <v>37</v>
      </c>
      <c r="H34" s="56">
        <v>244</v>
      </c>
      <c r="I34" s="45">
        <v>37</v>
      </c>
      <c r="J34" s="45">
        <v>200</v>
      </c>
      <c r="K34" s="45">
        <v>37</v>
      </c>
      <c r="L34" s="45">
        <v>189</v>
      </c>
      <c r="M34" s="45">
        <v>37</v>
      </c>
      <c r="N34" s="45">
        <v>195</v>
      </c>
      <c r="O34" s="45">
        <v>37</v>
      </c>
      <c r="P34" s="45">
        <v>168</v>
      </c>
      <c r="Q34" s="45">
        <v>37</v>
      </c>
      <c r="R34" s="136"/>
      <c r="S34" s="137"/>
      <c r="T34" s="46">
        <f t="shared" si="0"/>
        <v>1418</v>
      </c>
      <c r="U34" s="98"/>
      <c r="V34" s="98"/>
      <c r="W34" s="118"/>
      <c r="X34" s="44"/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95"/>
      <c r="AL34" s="95"/>
      <c r="AM34" s="95"/>
      <c r="AN34" s="19">
        <f t="shared" si="1"/>
        <v>0</v>
      </c>
      <c r="AO34" s="123"/>
      <c r="AP34" s="129"/>
      <c r="AQ34" s="141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3"/>
      <c r="BD34" s="70"/>
    </row>
    <row r="35" spans="1:56" ht="20.100000000000001" customHeight="1" x14ac:dyDescent="0.2">
      <c r="A35" s="129" t="s">
        <v>73</v>
      </c>
      <c r="B35" s="148" t="s">
        <v>133</v>
      </c>
      <c r="C35" s="149"/>
      <c r="D35" s="149"/>
      <c r="E35" s="150"/>
      <c r="F35" s="10">
        <v>162</v>
      </c>
      <c r="G35" s="10">
        <v>85</v>
      </c>
      <c r="H35" s="10">
        <v>170</v>
      </c>
      <c r="I35" s="10">
        <v>85</v>
      </c>
      <c r="J35" s="10">
        <v>141</v>
      </c>
      <c r="K35" s="10">
        <v>85</v>
      </c>
      <c r="L35" s="10">
        <v>192</v>
      </c>
      <c r="M35" s="10">
        <v>85</v>
      </c>
      <c r="N35" s="10">
        <v>153</v>
      </c>
      <c r="O35" s="10">
        <v>85</v>
      </c>
      <c r="P35" s="10">
        <v>152</v>
      </c>
      <c r="Q35" s="10">
        <v>85</v>
      </c>
      <c r="R35" s="87">
        <f>SUM('ROUND 1'!J15:J15)</f>
        <v>21</v>
      </c>
      <c r="S35" s="88"/>
      <c r="T35" s="19">
        <f t="shared" si="0"/>
        <v>1480</v>
      </c>
      <c r="U35" s="96">
        <f t="shared" ref="U35" si="49">SUM(F35+H35+J35+L35+N35+P35+F36+H36+J36+L36+N36+F37+H37+J37+L37+N37+P35+P36+P37)</f>
        <v>3086</v>
      </c>
      <c r="V35" s="96">
        <f t="shared" si="22"/>
        <v>4272</v>
      </c>
      <c r="W35" s="116" t="s">
        <v>60</v>
      </c>
      <c r="X35" s="29"/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93">
        <f>SUM('ROUND 1'!J26:J26)</f>
        <v>0</v>
      </c>
      <c r="AL35" s="93"/>
      <c r="AM35" s="93">
        <f t="shared" ref="AM35" si="50">SUM(AN35+AN36+AN37)</f>
        <v>0</v>
      </c>
      <c r="AN35" s="19">
        <f t="shared" si="1"/>
        <v>0</v>
      </c>
      <c r="AO35" s="9"/>
      <c r="AP35" s="9"/>
      <c r="AQ35" s="141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3"/>
      <c r="BD35" s="71"/>
    </row>
    <row r="36" spans="1:56" ht="26.25" customHeight="1" x14ac:dyDescent="0.2">
      <c r="A36" s="129"/>
      <c r="B36" s="148" t="s">
        <v>102</v>
      </c>
      <c r="C36" s="149"/>
      <c r="D36" s="149"/>
      <c r="E36" s="150"/>
      <c r="F36" s="10">
        <v>147</v>
      </c>
      <c r="G36" s="10">
        <v>73</v>
      </c>
      <c r="H36" s="10">
        <v>170</v>
      </c>
      <c r="I36" s="10">
        <v>73</v>
      </c>
      <c r="J36" s="10">
        <v>137</v>
      </c>
      <c r="K36" s="10">
        <v>73</v>
      </c>
      <c r="L36" s="10">
        <v>159</v>
      </c>
      <c r="M36" s="10">
        <v>73</v>
      </c>
      <c r="N36" s="10">
        <v>167</v>
      </c>
      <c r="O36" s="10">
        <v>73</v>
      </c>
      <c r="P36" s="10">
        <v>203</v>
      </c>
      <c r="Q36" s="10">
        <v>73</v>
      </c>
      <c r="R36" s="89"/>
      <c r="S36" s="90"/>
      <c r="T36" s="19">
        <f t="shared" si="0"/>
        <v>1421</v>
      </c>
      <c r="U36" s="97"/>
      <c r="V36" s="97"/>
      <c r="W36" s="117"/>
      <c r="X36" s="29"/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94"/>
      <c r="AL36" s="94"/>
      <c r="AM36" s="94"/>
      <c r="AN36" s="19">
        <f t="shared" si="1"/>
        <v>0</v>
      </c>
      <c r="AO36" s="9"/>
      <c r="AP36" s="9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3"/>
    </row>
    <row r="37" spans="1:56" ht="20.100000000000001" customHeight="1" x14ac:dyDescent="0.2">
      <c r="A37" s="129"/>
      <c r="B37" s="148" t="s">
        <v>134</v>
      </c>
      <c r="C37" s="149"/>
      <c r="D37" s="149"/>
      <c r="E37" s="150"/>
      <c r="F37" s="10">
        <v>169</v>
      </c>
      <c r="G37" s="10">
        <v>65</v>
      </c>
      <c r="H37" s="10">
        <v>165</v>
      </c>
      <c r="I37" s="10">
        <v>65</v>
      </c>
      <c r="J37" s="10">
        <v>138</v>
      </c>
      <c r="K37" s="10">
        <v>65</v>
      </c>
      <c r="L37" s="10">
        <v>198</v>
      </c>
      <c r="M37" s="10">
        <v>65</v>
      </c>
      <c r="N37" s="10">
        <v>165</v>
      </c>
      <c r="O37" s="10">
        <v>65</v>
      </c>
      <c r="P37" s="10">
        <v>146</v>
      </c>
      <c r="Q37" s="10">
        <v>65</v>
      </c>
      <c r="R37" s="91"/>
      <c r="S37" s="92"/>
      <c r="T37" s="19">
        <f t="shared" si="0"/>
        <v>1371</v>
      </c>
      <c r="U37" s="98"/>
      <c r="V37" s="98"/>
      <c r="W37" s="118"/>
      <c r="X37" s="29"/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95"/>
      <c r="AL37" s="95"/>
      <c r="AM37" s="95"/>
      <c r="AN37" s="19">
        <f t="shared" si="1"/>
        <v>0</v>
      </c>
      <c r="AO37" s="9"/>
      <c r="AP37" s="9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3"/>
    </row>
    <row r="38" spans="1:56" ht="20.100000000000001" customHeight="1" x14ac:dyDescent="0.2">
      <c r="A38" s="129" t="s">
        <v>74</v>
      </c>
      <c r="B38" s="154"/>
      <c r="C38" s="155"/>
      <c r="D38" s="155"/>
      <c r="E38" s="156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32"/>
      <c r="T38" s="19"/>
      <c r="U38" s="40"/>
      <c r="V38" s="40"/>
      <c r="W38" s="116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3"/>
    </row>
    <row r="39" spans="1:56" ht="20.100000000000001" customHeight="1" x14ac:dyDescent="0.2">
      <c r="A39" s="129"/>
      <c r="B39" s="154"/>
      <c r="C39" s="155"/>
      <c r="D39" s="155"/>
      <c r="E39" s="15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3"/>
      <c r="S39" s="34"/>
      <c r="T39" s="19"/>
      <c r="U39" s="41"/>
      <c r="V39" s="41"/>
      <c r="W39" s="117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3"/>
    </row>
    <row r="40" spans="1:56" ht="20.100000000000001" customHeight="1" x14ac:dyDescent="0.2">
      <c r="A40" s="129"/>
      <c r="B40" s="154"/>
      <c r="C40" s="155"/>
      <c r="D40" s="155"/>
      <c r="E40" s="15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5"/>
      <c r="S40" s="36"/>
      <c r="T40" s="19"/>
      <c r="U40" s="42"/>
      <c r="V40" s="42"/>
      <c r="W40" s="11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3"/>
    </row>
    <row r="41" spans="1:56" ht="20.100000000000001" customHeight="1" x14ac:dyDescent="0.25">
      <c r="A41" s="129"/>
      <c r="B41" s="105"/>
      <c r="C41" s="106"/>
      <c r="D41" s="106"/>
      <c r="E41" s="10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"/>
      <c r="R41" s="130"/>
      <c r="S41" s="13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41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3"/>
    </row>
    <row r="42" spans="1:56" ht="20.100000000000001" customHeight="1" x14ac:dyDescent="0.25">
      <c r="A42" s="129"/>
      <c r="B42" s="105"/>
      <c r="C42" s="106"/>
      <c r="D42" s="106"/>
      <c r="E42" s="10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"/>
      <c r="R42" s="130"/>
      <c r="S42" s="13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41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3"/>
    </row>
    <row r="43" spans="1:56" ht="20.100000000000001" customHeight="1" x14ac:dyDescent="0.25">
      <c r="A43" s="129"/>
      <c r="B43" s="105"/>
      <c r="C43" s="106"/>
      <c r="D43" s="106"/>
      <c r="E43" s="10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"/>
      <c r="R43" s="130"/>
      <c r="S43" s="13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41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3"/>
    </row>
    <row r="44" spans="1:56" ht="20.100000000000001" customHeight="1" x14ac:dyDescent="0.25">
      <c r="A44" s="108"/>
      <c r="B44" s="105"/>
      <c r="C44" s="106"/>
      <c r="D44" s="106"/>
      <c r="E44" s="10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"/>
      <c r="R44" s="130"/>
      <c r="S44" s="13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41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3"/>
    </row>
    <row r="45" spans="1:56" ht="20.100000000000001" customHeight="1" x14ac:dyDescent="0.25">
      <c r="A45" s="108"/>
      <c r="B45" s="105"/>
      <c r="C45" s="106"/>
      <c r="D45" s="106"/>
      <c r="E45" s="10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"/>
      <c r="R45" s="130"/>
      <c r="S45" s="13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41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3"/>
    </row>
    <row r="46" spans="1:56" ht="20.100000000000001" customHeight="1" x14ac:dyDescent="0.25">
      <c r="A46" s="108"/>
      <c r="B46" s="105"/>
      <c r="C46" s="106"/>
      <c r="D46" s="106"/>
      <c r="E46" s="10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"/>
      <c r="R46" s="130"/>
      <c r="S46" s="13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44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6"/>
    </row>
    <row r="47" spans="1:56" ht="20.100000000000001" customHeight="1" x14ac:dyDescent="0.25">
      <c r="A47" s="108"/>
      <c r="B47" s="105"/>
      <c r="C47" s="106"/>
      <c r="D47" s="106"/>
      <c r="E47" s="10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"/>
      <c r="R47" s="130"/>
      <c r="S47" s="13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56" ht="20.100000000000001" customHeight="1" x14ac:dyDescent="0.25">
      <c r="A48" s="108"/>
      <c r="B48" s="105"/>
      <c r="C48" s="106"/>
      <c r="D48" s="106"/>
      <c r="E48" s="10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"/>
      <c r="R48" s="130"/>
      <c r="S48" s="13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20.100000000000001" customHeight="1" x14ac:dyDescent="0.25">
      <c r="A49" s="108"/>
      <c r="B49" s="105"/>
      <c r="C49" s="106"/>
      <c r="D49" s="106"/>
      <c r="E49" s="10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"/>
      <c r="R49" s="130"/>
      <c r="S49" s="13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20.100000000000001" customHeight="1" x14ac:dyDescent="0.25">
      <c r="A50" s="108"/>
      <c r="B50" s="105"/>
      <c r="C50" s="106"/>
      <c r="D50" s="106"/>
      <c r="E50" s="10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"/>
      <c r="R50" s="130"/>
      <c r="S50" s="13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20.100000000000001" customHeight="1" x14ac:dyDescent="0.25">
      <c r="A51" s="108"/>
      <c r="B51" s="105"/>
      <c r="C51" s="106"/>
      <c r="D51" s="106"/>
      <c r="E51" s="10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"/>
      <c r="R51" s="130"/>
      <c r="S51" s="13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20.100000000000001" customHeight="1" x14ac:dyDescent="0.25">
      <c r="A52" s="108"/>
      <c r="B52" s="105"/>
      <c r="C52" s="106"/>
      <c r="D52" s="106"/>
      <c r="E52" s="10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"/>
      <c r="R52" s="130"/>
      <c r="S52" s="13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0.100000000000001" customHeight="1" x14ac:dyDescent="0.25">
      <c r="A53" s="108"/>
      <c r="B53" s="105"/>
      <c r="C53" s="106"/>
      <c r="D53" s="106"/>
      <c r="E53" s="10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"/>
      <c r="R53" s="130"/>
      <c r="S53" s="13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0.100000000000001" customHeight="1" x14ac:dyDescent="0.25">
      <c r="A54" s="108"/>
      <c r="B54" s="105"/>
      <c r="C54" s="106"/>
      <c r="D54" s="106"/>
      <c r="E54" s="10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"/>
      <c r="R54" s="130"/>
      <c r="S54" s="13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20.100000000000001" customHeight="1" x14ac:dyDescent="0.25">
      <c r="A55" s="108"/>
      <c r="B55" s="105"/>
      <c r="C55" s="106"/>
      <c r="D55" s="106"/>
      <c r="E55" s="10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"/>
      <c r="R55" s="130"/>
      <c r="S55" s="13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20.100000000000001" customHeight="1" x14ac:dyDescent="0.25">
      <c r="A56" s="108"/>
      <c r="B56" s="105"/>
      <c r="C56" s="106"/>
      <c r="D56" s="106"/>
      <c r="E56" s="10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"/>
      <c r="R56" s="130"/>
      <c r="S56" s="13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20.100000000000001" customHeight="1" x14ac:dyDescent="0.25">
      <c r="A57" s="108"/>
      <c r="B57" s="105"/>
      <c r="C57" s="106"/>
      <c r="D57" s="106"/>
      <c r="E57" s="10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"/>
      <c r="R57" s="130"/>
      <c r="S57" s="13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20.100000000000001" customHeight="1" x14ac:dyDescent="0.25">
      <c r="A58" s="108"/>
      <c r="B58" s="105"/>
      <c r="C58" s="106"/>
      <c r="D58" s="106"/>
      <c r="E58" s="10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"/>
      <c r="R58" s="130"/>
      <c r="S58" s="13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20.100000000000001" customHeight="1" x14ac:dyDescent="0.25">
      <c r="A59" s="108"/>
      <c r="B59" s="105"/>
      <c r="C59" s="106"/>
      <c r="D59" s="106"/>
      <c r="E59" s="10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"/>
      <c r="R59" s="130"/>
      <c r="S59" s="13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20.100000000000001" customHeight="1" x14ac:dyDescent="0.25">
      <c r="A60" s="108"/>
      <c r="B60" s="105"/>
      <c r="C60" s="106"/>
      <c r="D60" s="106"/>
      <c r="E60" s="10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"/>
      <c r="R60" s="130"/>
      <c r="S60" s="13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20.100000000000001" customHeight="1" x14ac:dyDescent="0.25">
      <c r="A61" s="108"/>
      <c r="B61" s="105"/>
      <c r="C61" s="106"/>
      <c r="D61" s="106"/>
      <c r="E61" s="10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"/>
      <c r="R61" s="130"/>
      <c r="S61" s="13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20.100000000000001" customHeight="1" x14ac:dyDescent="0.25">
      <c r="A62" s="108"/>
      <c r="B62" s="105"/>
      <c r="C62" s="106"/>
      <c r="D62" s="106"/>
      <c r="E62" s="10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"/>
      <c r="R62" s="130"/>
      <c r="S62" s="13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20.100000000000001" customHeight="1" x14ac:dyDescent="0.25">
      <c r="A63" s="108"/>
      <c r="B63" s="105"/>
      <c r="C63" s="106"/>
      <c r="D63" s="106"/>
      <c r="E63" s="10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"/>
      <c r="R63" s="130"/>
      <c r="S63" s="13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20.100000000000001" customHeight="1" x14ac:dyDescent="0.25">
      <c r="A64" s="108"/>
      <c r="B64" s="105"/>
      <c r="C64" s="106"/>
      <c r="D64" s="106"/>
      <c r="E64" s="10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"/>
      <c r="R64" s="130"/>
      <c r="S64" s="13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20.100000000000001" customHeight="1" x14ac:dyDescent="0.25">
      <c r="A65" s="108"/>
      <c r="B65" s="105"/>
      <c r="C65" s="106"/>
      <c r="D65" s="106"/>
      <c r="E65" s="10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"/>
      <c r="R65" s="130"/>
      <c r="S65" s="13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20.100000000000001" customHeight="1" x14ac:dyDescent="0.25">
      <c r="A66" s="108"/>
      <c r="B66" s="105"/>
      <c r="C66" s="106"/>
      <c r="D66" s="106"/>
      <c r="E66" s="10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"/>
      <c r="R66" s="130"/>
      <c r="S66" s="13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20.100000000000001" customHeight="1" x14ac:dyDescent="0.25">
      <c r="A67" s="108"/>
      <c r="B67" s="105"/>
      <c r="C67" s="106"/>
      <c r="D67" s="106"/>
      <c r="E67" s="10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"/>
      <c r="R67" s="130"/>
      <c r="S67" s="13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20.100000000000001" customHeight="1" x14ac:dyDescent="0.25">
      <c r="A68" s="108"/>
      <c r="B68" s="105"/>
      <c r="C68" s="106"/>
      <c r="D68" s="106"/>
      <c r="E68" s="10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"/>
      <c r="R68" s="130"/>
      <c r="S68" s="13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20.100000000000001" customHeight="1" x14ac:dyDescent="0.25">
      <c r="A69" s="108"/>
      <c r="B69" s="105"/>
      <c r="C69" s="106"/>
      <c r="D69" s="106"/>
      <c r="E69" s="10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"/>
      <c r="R69" s="130"/>
      <c r="S69" s="13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20.100000000000001" customHeight="1" x14ac:dyDescent="0.25">
      <c r="A70" s="108"/>
      <c r="B70" s="105"/>
      <c r="C70" s="106"/>
      <c r="D70" s="106"/>
      <c r="E70" s="10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"/>
      <c r="R70" s="130"/>
      <c r="S70" s="13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20.100000000000001" customHeight="1" x14ac:dyDescent="0.2">
      <c r="A71" s="108"/>
    </row>
    <row r="72" spans="1:42" ht="20.100000000000001" customHeight="1" x14ac:dyDescent="0.2">
      <c r="A72" s="108"/>
    </row>
    <row r="73" spans="1:42" ht="20.100000000000001" customHeight="1" x14ac:dyDescent="0.2">
      <c r="A73" s="147"/>
    </row>
  </sheetData>
  <sheetProtection algorithmName="SHA-512" hashValue="AuGr4Sk+QEmL+v1pbSp6XRJ1stt4FQaNAwvl3bw/lxzE3O5tNtXsPi0jTxgIsRKS9bX64PxbFAdn3FMb+mhWyw==" saltValue="Wc2Li7tVWHbjt9qC337dwg==" spinCount="100000" sheet="1" objects="1" scenarios="1" selectLockedCells="1" selectUnlockedCells="1"/>
  <mergeCells count="265">
    <mergeCell ref="U29:U31"/>
    <mergeCell ref="AL26:AL28"/>
    <mergeCell ref="AL29:AL31"/>
    <mergeCell ref="AL32:AL34"/>
    <mergeCell ref="AL35:AL37"/>
    <mergeCell ref="AM20:AM22"/>
    <mergeCell ref="AM23:AM25"/>
    <mergeCell ref="AM26:AM28"/>
    <mergeCell ref="AM29:AM31"/>
    <mergeCell ref="AM32:AM34"/>
    <mergeCell ref="AM35:AM37"/>
    <mergeCell ref="U32:U34"/>
    <mergeCell ref="U35:U37"/>
    <mergeCell ref="AK26:AK28"/>
    <mergeCell ref="AK29:AK31"/>
    <mergeCell ref="AK32:AK34"/>
    <mergeCell ref="W32:W34"/>
    <mergeCell ref="W35:W37"/>
    <mergeCell ref="B14:E14"/>
    <mergeCell ref="AL5:AL7"/>
    <mergeCell ref="AL8:AL10"/>
    <mergeCell ref="AL11:AL13"/>
    <mergeCell ref="AL14:AL16"/>
    <mergeCell ref="AL17:AL19"/>
    <mergeCell ref="AL20:AL22"/>
    <mergeCell ref="AL23:AL25"/>
    <mergeCell ref="AK14:AK16"/>
    <mergeCell ref="AK17:AK19"/>
    <mergeCell ref="AK20:AK22"/>
    <mergeCell ref="AK23:AK25"/>
    <mergeCell ref="U17:U19"/>
    <mergeCell ref="U20:U22"/>
    <mergeCell ref="U23:U25"/>
    <mergeCell ref="U26:U28"/>
    <mergeCell ref="B19:E19"/>
    <mergeCell ref="B18:E18"/>
    <mergeCell ref="B17:E17"/>
    <mergeCell ref="B16:E16"/>
    <mergeCell ref="B15:E15"/>
    <mergeCell ref="B3:E3"/>
    <mergeCell ref="R3:S3"/>
    <mergeCell ref="B13:E13"/>
    <mergeCell ref="B12:E12"/>
    <mergeCell ref="B11:E11"/>
    <mergeCell ref="B10:E10"/>
    <mergeCell ref="B4:E4"/>
    <mergeCell ref="B26:E26"/>
    <mergeCell ref="W26:W28"/>
    <mergeCell ref="B25:E25"/>
    <mergeCell ref="W23:W25"/>
    <mergeCell ref="B24:E24"/>
    <mergeCell ref="B23:E23"/>
    <mergeCell ref="B22:E22"/>
    <mergeCell ref="W20:W22"/>
    <mergeCell ref="B21:E21"/>
    <mergeCell ref="B20:E20"/>
    <mergeCell ref="V20:V22"/>
    <mergeCell ref="V23:V25"/>
    <mergeCell ref="V26:V28"/>
    <mergeCell ref="U5:U7"/>
    <mergeCell ref="U8:U10"/>
    <mergeCell ref="U11:U13"/>
    <mergeCell ref="U14:U16"/>
    <mergeCell ref="A5:A7"/>
    <mergeCell ref="A8:A10"/>
    <mergeCell ref="A11:A13"/>
    <mergeCell ref="A14:A16"/>
    <mergeCell ref="A17:A19"/>
    <mergeCell ref="A20:A22"/>
    <mergeCell ref="A23:A25"/>
    <mergeCell ref="A26:A28"/>
    <mergeCell ref="A59:A61"/>
    <mergeCell ref="A53:A55"/>
    <mergeCell ref="A56:A58"/>
    <mergeCell ref="A44:A46"/>
    <mergeCell ref="A41:A43"/>
    <mergeCell ref="A38:A40"/>
    <mergeCell ref="A35:A37"/>
    <mergeCell ref="A62:A64"/>
    <mergeCell ref="B5:E5"/>
    <mergeCell ref="B6:E6"/>
    <mergeCell ref="B7:E7"/>
    <mergeCell ref="B8:E8"/>
    <mergeCell ref="B9:E9"/>
    <mergeCell ref="B38:E38"/>
    <mergeCell ref="B39:E39"/>
    <mergeCell ref="B40:E40"/>
    <mergeCell ref="B35:E35"/>
    <mergeCell ref="B36:E36"/>
    <mergeCell ref="B37:E37"/>
    <mergeCell ref="B33:E33"/>
    <mergeCell ref="B34:E34"/>
    <mergeCell ref="A47:A49"/>
    <mergeCell ref="A29:A31"/>
    <mergeCell ref="A32:A34"/>
    <mergeCell ref="B27:E27"/>
    <mergeCell ref="B28:E28"/>
    <mergeCell ref="B29:E29"/>
    <mergeCell ref="B30:E30"/>
    <mergeCell ref="B31:E31"/>
    <mergeCell ref="B32:E32"/>
    <mergeCell ref="A50:A52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A65:A67"/>
    <mergeCell ref="A68:A70"/>
    <mergeCell ref="A71:A73"/>
    <mergeCell ref="B65:E65"/>
    <mergeCell ref="B66:E66"/>
    <mergeCell ref="B67:E67"/>
    <mergeCell ref="B68:E68"/>
    <mergeCell ref="B69:E69"/>
    <mergeCell ref="B70:E70"/>
    <mergeCell ref="R53:S53"/>
    <mergeCell ref="R54:S54"/>
    <mergeCell ref="R43:S43"/>
    <mergeCell ref="R44:S44"/>
    <mergeCell ref="R45:S45"/>
    <mergeCell ref="R46:S46"/>
    <mergeCell ref="R47:S47"/>
    <mergeCell ref="R48:S48"/>
    <mergeCell ref="R50:S50"/>
    <mergeCell ref="R51:S51"/>
    <mergeCell ref="X4:AN4"/>
    <mergeCell ref="R67:S67"/>
    <mergeCell ref="R68:S68"/>
    <mergeCell ref="R69:S69"/>
    <mergeCell ref="R70:S70"/>
    <mergeCell ref="W5:W7"/>
    <mergeCell ref="W8:W10"/>
    <mergeCell ref="W11:W13"/>
    <mergeCell ref="W14:W16"/>
    <mergeCell ref="W17:W19"/>
    <mergeCell ref="R61:S61"/>
    <mergeCell ref="R62:S62"/>
    <mergeCell ref="R63:S63"/>
    <mergeCell ref="R64:S64"/>
    <mergeCell ref="R65:S65"/>
    <mergeCell ref="R66:S66"/>
    <mergeCell ref="R55:S55"/>
    <mergeCell ref="R56:S56"/>
    <mergeCell ref="R57:S57"/>
    <mergeCell ref="R58:S58"/>
    <mergeCell ref="R59:S59"/>
    <mergeCell ref="R60:S60"/>
    <mergeCell ref="R49:S49"/>
    <mergeCell ref="R52:S52"/>
    <mergeCell ref="W38:W40"/>
    <mergeCell ref="AQ8:AT8"/>
    <mergeCell ref="AQ9:AT9"/>
    <mergeCell ref="AQ10:AT10"/>
    <mergeCell ref="AQ5:AT5"/>
    <mergeCell ref="AQ6:AT6"/>
    <mergeCell ref="AQ7:AT7"/>
    <mergeCell ref="AM5:AM7"/>
    <mergeCell ref="AM8:AM10"/>
    <mergeCell ref="AM11:AM13"/>
    <mergeCell ref="AM14:AM16"/>
    <mergeCell ref="AM17:AM19"/>
    <mergeCell ref="AQ29:BC46"/>
    <mergeCell ref="R41:S41"/>
    <mergeCell ref="R42:S42"/>
    <mergeCell ref="F4:T4"/>
    <mergeCell ref="AP8:AP10"/>
    <mergeCell ref="AP5:AP7"/>
    <mergeCell ref="AP14:AP16"/>
    <mergeCell ref="AP20:AP22"/>
    <mergeCell ref="R8:S10"/>
    <mergeCell ref="R11:S13"/>
    <mergeCell ref="R14:S16"/>
    <mergeCell ref="R17:S19"/>
    <mergeCell ref="R20:S22"/>
    <mergeCell ref="R23:S25"/>
    <mergeCell ref="R26:S28"/>
    <mergeCell ref="R29:S31"/>
    <mergeCell ref="R32:S34"/>
    <mergeCell ref="AK5:AK7"/>
    <mergeCell ref="AK8:AK10"/>
    <mergeCell ref="AK11:AK13"/>
    <mergeCell ref="V5:V7"/>
    <mergeCell ref="V8:V10"/>
    <mergeCell ref="V11:V13"/>
    <mergeCell ref="V14:V16"/>
    <mergeCell ref="V17:V19"/>
    <mergeCell ref="A1:AN1"/>
    <mergeCell ref="AO1:AO34"/>
    <mergeCell ref="AP1:BD1"/>
    <mergeCell ref="AP2:BD2"/>
    <mergeCell ref="AU4:BD4"/>
    <mergeCell ref="AP32:AP34"/>
    <mergeCell ref="AP29:AP31"/>
    <mergeCell ref="AP26:AP28"/>
    <mergeCell ref="AQ26:AT26"/>
    <mergeCell ref="AQ27:AT27"/>
    <mergeCell ref="R5:S7"/>
    <mergeCell ref="AQ28:AT28"/>
    <mergeCell ref="AP23:AP25"/>
    <mergeCell ref="AQ23:AT23"/>
    <mergeCell ref="AQ24:AT24"/>
    <mergeCell ref="AQ25:AT25"/>
    <mergeCell ref="AQ20:AT20"/>
    <mergeCell ref="AQ21:AT21"/>
    <mergeCell ref="AQ22:AT22"/>
    <mergeCell ref="AP17:AP19"/>
    <mergeCell ref="AQ17:AT17"/>
    <mergeCell ref="AQ18:AT18"/>
    <mergeCell ref="AQ19:AT19"/>
    <mergeCell ref="AQ14:AT14"/>
    <mergeCell ref="R35:S37"/>
    <mergeCell ref="AK35:AK37"/>
    <mergeCell ref="V29:V31"/>
    <mergeCell ref="V32:V34"/>
    <mergeCell ref="V35:V37"/>
    <mergeCell ref="A2:V2"/>
    <mergeCell ref="X2:AN2"/>
    <mergeCell ref="BA5:BA7"/>
    <mergeCell ref="BA8:BA10"/>
    <mergeCell ref="BA11:BA13"/>
    <mergeCell ref="BA14:BA16"/>
    <mergeCell ref="BA17:BA19"/>
    <mergeCell ref="BA20:BA22"/>
    <mergeCell ref="BA23:BA25"/>
    <mergeCell ref="BA26:BA28"/>
    <mergeCell ref="AQ15:AT15"/>
    <mergeCell ref="AQ16:AT16"/>
    <mergeCell ref="AP11:AP13"/>
    <mergeCell ref="AQ11:AT11"/>
    <mergeCell ref="AQ12:AT12"/>
    <mergeCell ref="AQ13:AT13"/>
    <mergeCell ref="AQ3:AT3"/>
    <mergeCell ref="AQ4:AT4"/>
    <mergeCell ref="W29:W31"/>
    <mergeCell ref="BD5:BD35"/>
    <mergeCell ref="BE1:BP1"/>
    <mergeCell ref="BE27:BQ30"/>
    <mergeCell ref="BC5:BC7"/>
    <mergeCell ref="BC8:BC10"/>
    <mergeCell ref="BC11:BC13"/>
    <mergeCell ref="BC14:BC16"/>
    <mergeCell ref="BC17:BC19"/>
    <mergeCell ref="BC20:BC22"/>
    <mergeCell ref="BC23:BC25"/>
    <mergeCell ref="BC26:BC28"/>
  </mergeCells>
  <phoneticPr fontId="3" type="noConversion"/>
  <conditionalFormatting sqref="AU5:AZ28 F5:Q37">
    <cfRule type="cellIs" dxfId="14" priority="8" operator="lessThan">
      <formula>1</formula>
    </cfRule>
  </conditionalFormatting>
  <conditionalFormatting sqref="BA5 BA8 BA11 BA14 BA17 BA20 BA23 BA26">
    <cfRule type="cellIs" dxfId="13" priority="5" operator="between">
      <formula>30</formula>
      <formula>39</formula>
    </cfRule>
    <cfRule type="cellIs" dxfId="12" priority="6" operator="greaterThan">
      <formula>15</formula>
    </cfRule>
    <cfRule type="cellIs" dxfId="11" priority="7" operator="greaterThan">
      <formula>40</formula>
    </cfRule>
  </conditionalFormatting>
  <conditionalFormatting sqref="Y5:AJ37">
    <cfRule type="cellIs" dxfId="10" priority="4" operator="lessThan">
      <formula>1</formula>
    </cfRule>
  </conditionalFormatting>
  <conditionalFormatting sqref="AK5:AM5 AK32:AM32 AK35:AM35 AK8:AM8 AK11:AM11 AK14:AM14 AK17:AM17 AK20:AM20 AK23:AM23 AK26:AM26 AK29:AM29">
    <cfRule type="cellIs" dxfId="9" priority="3" operator="greaterThan">
      <formula>0</formula>
    </cfRule>
  </conditionalFormatting>
  <conditionalFormatting sqref="R5:S37">
    <cfRule type="cellIs" dxfId="8" priority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69D9-3029-4D07-B450-5A40F6B8EF0A}">
  <dimension ref="A1:AL41"/>
  <sheetViews>
    <sheetView topLeftCell="B2" zoomScale="82" zoomScaleNormal="82" workbookViewId="0">
      <selection activeCell="B27" sqref="B27:T40"/>
    </sheetView>
  </sheetViews>
  <sheetFormatPr defaultColWidth="9.140625" defaultRowHeight="14.25" x14ac:dyDescent="0.2"/>
  <cols>
    <col min="1" max="1" width="3.42578125" style="1" customWidth="1"/>
    <col min="2" max="2" width="12.7109375" style="1" customWidth="1"/>
    <col min="3" max="3" width="22" style="1" customWidth="1"/>
    <col min="4" max="9" width="10.7109375" style="1" customWidth="1"/>
    <col min="10" max="10" width="12.42578125" style="1" customWidth="1"/>
    <col min="11" max="12" width="9.140625" style="1"/>
    <col min="13" max="13" width="17.7109375" style="1" customWidth="1"/>
    <col min="14" max="16384" width="9.140625" style="1"/>
  </cols>
  <sheetData>
    <row r="1" spans="1:38" ht="64.5" customHeight="1" x14ac:dyDescent="0.2">
      <c r="A1" s="175" t="s">
        <v>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  <c r="Q1" s="75"/>
      <c r="R1" s="76"/>
      <c r="S1" s="76"/>
      <c r="T1" s="77"/>
      <c r="U1" s="166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8"/>
    </row>
    <row r="2" spans="1:38" ht="25.5" customHeight="1" x14ac:dyDescent="0.2">
      <c r="A2" s="178" t="s">
        <v>10</v>
      </c>
      <c r="B2" s="179"/>
      <c r="C2" s="179"/>
      <c r="D2" s="179"/>
      <c r="E2" s="179"/>
      <c r="F2" s="179"/>
      <c r="G2" s="179"/>
      <c r="H2" s="179"/>
      <c r="I2" s="179"/>
      <c r="J2" s="179"/>
      <c r="K2" s="166"/>
      <c r="L2" s="168"/>
      <c r="M2" s="180" t="s">
        <v>33</v>
      </c>
      <c r="N2" s="181"/>
      <c r="O2" s="181"/>
      <c r="P2" s="182"/>
      <c r="Q2" s="78"/>
      <c r="R2" s="79"/>
      <c r="S2" s="79"/>
      <c r="T2" s="80"/>
      <c r="U2" s="169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1"/>
    </row>
    <row r="3" spans="1:38" ht="31.5" customHeight="1" x14ac:dyDescent="0.2">
      <c r="A3" s="183"/>
      <c r="B3" s="186" t="s">
        <v>32</v>
      </c>
      <c r="C3" s="186"/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25" t="s">
        <v>34</v>
      </c>
      <c r="K3" s="169"/>
      <c r="L3" s="171"/>
      <c r="M3" s="187"/>
      <c r="N3" s="188"/>
      <c r="O3" s="188"/>
      <c r="P3" s="189"/>
      <c r="Q3" s="78"/>
      <c r="R3" s="79"/>
      <c r="S3" s="79"/>
      <c r="T3" s="80"/>
      <c r="U3" s="169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1"/>
    </row>
    <row r="4" spans="1:38" ht="19.5" customHeight="1" x14ac:dyDescent="0.25">
      <c r="A4" s="184"/>
      <c r="B4" s="48" t="s">
        <v>1</v>
      </c>
      <c r="C4" s="27" t="s">
        <v>2</v>
      </c>
      <c r="D4" s="190"/>
      <c r="E4" s="191"/>
      <c r="F4" s="191"/>
      <c r="G4" s="191"/>
      <c r="H4" s="191"/>
      <c r="I4" s="191"/>
      <c r="J4" s="191"/>
      <c r="K4" s="169"/>
      <c r="L4" s="171"/>
      <c r="M4" s="28" t="s">
        <v>154</v>
      </c>
      <c r="N4" s="28" t="s">
        <v>62</v>
      </c>
      <c r="O4" s="192" t="s">
        <v>65</v>
      </c>
      <c r="P4" s="193"/>
      <c r="Q4" s="78"/>
      <c r="R4" s="79"/>
      <c r="S4" s="79"/>
      <c r="T4" s="80"/>
      <c r="U4" s="169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1"/>
    </row>
    <row r="5" spans="1:38" ht="15.75" customHeight="1" x14ac:dyDescent="0.25">
      <c r="A5" s="184"/>
      <c r="B5" s="22" t="s">
        <v>25</v>
      </c>
      <c r="C5" s="26" t="s">
        <v>138</v>
      </c>
      <c r="D5" s="2">
        <v>7</v>
      </c>
      <c r="E5" s="2">
        <v>3.5</v>
      </c>
      <c r="F5" s="2">
        <v>7</v>
      </c>
      <c r="G5" s="2">
        <v>8</v>
      </c>
      <c r="H5" s="2">
        <v>6</v>
      </c>
      <c r="I5" s="2">
        <v>5</v>
      </c>
      <c r="J5" s="24">
        <f t="shared" ref="J5:J25" si="0">D5+E5+F5+G5+H5+I5</f>
        <v>36.5</v>
      </c>
      <c r="K5" s="169"/>
      <c r="L5" s="171"/>
      <c r="M5" s="26" t="s">
        <v>138</v>
      </c>
      <c r="N5" s="47">
        <f t="shared" ref="N5:N26" si="1">J5</f>
        <v>36.5</v>
      </c>
      <c r="O5" s="164">
        <v>1</v>
      </c>
      <c r="P5" s="165"/>
      <c r="Q5" s="78"/>
      <c r="R5" s="79"/>
      <c r="S5" s="79"/>
      <c r="T5" s="80"/>
      <c r="U5" s="169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1"/>
    </row>
    <row r="6" spans="1:38" ht="18" x14ac:dyDescent="0.25">
      <c r="A6" s="184"/>
      <c r="B6" s="22" t="s">
        <v>27</v>
      </c>
      <c r="C6" s="26" t="s">
        <v>137</v>
      </c>
      <c r="D6" s="2">
        <v>8</v>
      </c>
      <c r="E6" s="2">
        <v>6</v>
      </c>
      <c r="F6" s="2">
        <v>7</v>
      </c>
      <c r="G6" s="2">
        <v>5</v>
      </c>
      <c r="H6" s="2">
        <v>7</v>
      </c>
      <c r="I6" s="2">
        <v>3</v>
      </c>
      <c r="J6" s="24">
        <f t="shared" si="0"/>
        <v>36</v>
      </c>
      <c r="K6" s="169"/>
      <c r="L6" s="171"/>
      <c r="M6" s="26" t="s">
        <v>137</v>
      </c>
      <c r="N6" s="47">
        <f t="shared" si="1"/>
        <v>36</v>
      </c>
      <c r="O6" s="164">
        <v>2</v>
      </c>
      <c r="P6" s="165"/>
      <c r="Q6" s="78"/>
      <c r="R6" s="79"/>
      <c r="S6" s="79"/>
      <c r="T6" s="80"/>
      <c r="U6" s="169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1"/>
    </row>
    <row r="7" spans="1:38" ht="18" x14ac:dyDescent="0.25">
      <c r="A7" s="184"/>
      <c r="B7" s="22" t="s">
        <v>29</v>
      </c>
      <c r="C7" s="26" t="s">
        <v>139</v>
      </c>
      <c r="D7" s="2">
        <v>7</v>
      </c>
      <c r="E7" s="2">
        <v>5</v>
      </c>
      <c r="F7" s="2">
        <v>7.5</v>
      </c>
      <c r="G7" s="2">
        <v>7</v>
      </c>
      <c r="H7" s="2">
        <v>5</v>
      </c>
      <c r="I7" s="2">
        <v>2</v>
      </c>
      <c r="J7" s="24">
        <f t="shared" si="0"/>
        <v>33.5</v>
      </c>
      <c r="K7" s="169"/>
      <c r="L7" s="171"/>
      <c r="M7" s="26" t="s">
        <v>139</v>
      </c>
      <c r="N7" s="47">
        <f t="shared" si="1"/>
        <v>33.5</v>
      </c>
      <c r="O7" s="164">
        <v>3</v>
      </c>
      <c r="P7" s="165"/>
      <c r="Q7" s="78"/>
      <c r="R7" s="79"/>
      <c r="S7" s="79"/>
      <c r="T7" s="80"/>
      <c r="U7" s="169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1"/>
    </row>
    <row r="8" spans="1:38" ht="18" x14ac:dyDescent="0.25">
      <c r="A8" s="184"/>
      <c r="B8" s="22" t="s">
        <v>14</v>
      </c>
      <c r="C8" s="26" t="s">
        <v>143</v>
      </c>
      <c r="D8" s="2">
        <v>4</v>
      </c>
      <c r="E8" s="2">
        <v>2</v>
      </c>
      <c r="F8" s="2">
        <v>6</v>
      </c>
      <c r="G8" s="2">
        <v>8</v>
      </c>
      <c r="H8" s="2">
        <v>6</v>
      </c>
      <c r="I8" s="2">
        <v>7</v>
      </c>
      <c r="J8" s="24">
        <f t="shared" si="0"/>
        <v>33</v>
      </c>
      <c r="K8" s="169"/>
      <c r="L8" s="171"/>
      <c r="M8" s="26" t="s">
        <v>143</v>
      </c>
      <c r="N8" s="47">
        <f t="shared" si="1"/>
        <v>33</v>
      </c>
      <c r="O8" s="164">
        <v>4</v>
      </c>
      <c r="P8" s="165"/>
      <c r="Q8" s="78"/>
      <c r="R8" s="79"/>
      <c r="S8" s="79"/>
      <c r="T8" s="80"/>
      <c r="U8" s="169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1"/>
    </row>
    <row r="9" spans="1:38" ht="18" x14ac:dyDescent="0.25">
      <c r="A9" s="184"/>
      <c r="B9" s="22" t="s">
        <v>19</v>
      </c>
      <c r="C9" s="26" t="s">
        <v>135</v>
      </c>
      <c r="D9" s="2">
        <v>6</v>
      </c>
      <c r="E9" s="2">
        <v>8</v>
      </c>
      <c r="F9" s="2">
        <v>2</v>
      </c>
      <c r="G9" s="2">
        <v>5</v>
      </c>
      <c r="H9" s="2">
        <v>6</v>
      </c>
      <c r="I9" s="2">
        <v>6</v>
      </c>
      <c r="J9" s="24">
        <f t="shared" si="0"/>
        <v>33</v>
      </c>
      <c r="K9" s="169"/>
      <c r="L9" s="171"/>
      <c r="M9" s="26" t="s">
        <v>135</v>
      </c>
      <c r="N9" s="47">
        <f t="shared" si="1"/>
        <v>33</v>
      </c>
      <c r="O9" s="164">
        <v>5</v>
      </c>
      <c r="P9" s="165"/>
      <c r="Q9" s="78"/>
      <c r="R9" s="79"/>
      <c r="S9" s="79"/>
      <c r="T9" s="80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1"/>
    </row>
    <row r="10" spans="1:38" ht="18" x14ac:dyDescent="0.25">
      <c r="A10" s="184"/>
      <c r="B10" s="22" t="s">
        <v>11</v>
      </c>
      <c r="C10" s="26" t="s">
        <v>153</v>
      </c>
      <c r="D10" s="2">
        <v>4.5</v>
      </c>
      <c r="E10" s="2">
        <v>8</v>
      </c>
      <c r="F10" s="2">
        <v>5</v>
      </c>
      <c r="G10" s="2">
        <v>0</v>
      </c>
      <c r="H10" s="2">
        <v>7</v>
      </c>
      <c r="I10" s="2">
        <v>7</v>
      </c>
      <c r="J10" s="24">
        <f t="shared" si="0"/>
        <v>31.5</v>
      </c>
      <c r="K10" s="169"/>
      <c r="L10" s="171"/>
      <c r="M10" s="26" t="s">
        <v>153</v>
      </c>
      <c r="N10" s="47">
        <f t="shared" si="1"/>
        <v>31.5</v>
      </c>
      <c r="O10" s="164">
        <v>6</v>
      </c>
      <c r="P10" s="165"/>
      <c r="Q10" s="78"/>
      <c r="R10" s="79"/>
      <c r="S10" s="79"/>
      <c r="T10" s="80"/>
      <c r="U10" s="16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1"/>
    </row>
    <row r="11" spans="1:38" ht="18" x14ac:dyDescent="0.25">
      <c r="A11" s="184"/>
      <c r="B11" s="22" t="s">
        <v>20</v>
      </c>
      <c r="C11" s="26" t="s">
        <v>148</v>
      </c>
      <c r="D11" s="2">
        <v>6</v>
      </c>
      <c r="E11" s="2">
        <v>6</v>
      </c>
      <c r="F11" s="2">
        <v>1</v>
      </c>
      <c r="G11" s="2">
        <v>6.5</v>
      </c>
      <c r="H11" s="2">
        <v>3</v>
      </c>
      <c r="I11" s="2">
        <v>5</v>
      </c>
      <c r="J11" s="24">
        <f t="shared" si="0"/>
        <v>27.5</v>
      </c>
      <c r="K11" s="169"/>
      <c r="L11" s="171"/>
      <c r="M11" s="26" t="s">
        <v>148</v>
      </c>
      <c r="N11" s="47">
        <f t="shared" si="1"/>
        <v>27.5</v>
      </c>
      <c r="O11" s="164">
        <v>7</v>
      </c>
      <c r="P11" s="165"/>
      <c r="Q11" s="78"/>
      <c r="R11" s="79"/>
      <c r="S11" s="79"/>
      <c r="T11" s="80"/>
      <c r="U11" s="169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1"/>
    </row>
    <row r="12" spans="1:38" ht="18" x14ac:dyDescent="0.25">
      <c r="A12" s="184"/>
      <c r="B12" s="22" t="s">
        <v>23</v>
      </c>
      <c r="C12" s="26" t="s">
        <v>142</v>
      </c>
      <c r="D12" s="2">
        <v>6</v>
      </c>
      <c r="E12" s="2">
        <v>4</v>
      </c>
      <c r="F12" s="2">
        <v>5</v>
      </c>
      <c r="G12" s="2">
        <v>5</v>
      </c>
      <c r="H12" s="2">
        <v>2</v>
      </c>
      <c r="I12" s="2">
        <v>4</v>
      </c>
      <c r="J12" s="24">
        <f t="shared" si="0"/>
        <v>26</v>
      </c>
      <c r="K12" s="169"/>
      <c r="L12" s="171"/>
      <c r="M12" s="26" t="s">
        <v>142</v>
      </c>
      <c r="N12" s="47">
        <f t="shared" si="1"/>
        <v>26</v>
      </c>
      <c r="O12" s="164">
        <v>8</v>
      </c>
      <c r="P12" s="165"/>
      <c r="Q12" s="78"/>
      <c r="R12" s="79"/>
      <c r="S12" s="79"/>
      <c r="T12" s="80"/>
      <c r="U12" s="169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1:38" ht="18" x14ac:dyDescent="0.25">
      <c r="A13" s="184"/>
      <c r="B13" s="22" t="s">
        <v>16</v>
      </c>
      <c r="C13" s="26" t="s">
        <v>146</v>
      </c>
      <c r="D13" s="2">
        <v>7</v>
      </c>
      <c r="E13" s="2">
        <v>3</v>
      </c>
      <c r="F13" s="2">
        <v>7</v>
      </c>
      <c r="G13" s="2">
        <v>4</v>
      </c>
      <c r="H13" s="2">
        <v>2</v>
      </c>
      <c r="I13" s="2">
        <v>2</v>
      </c>
      <c r="J13" s="24">
        <f t="shared" si="0"/>
        <v>25</v>
      </c>
      <c r="K13" s="169"/>
      <c r="L13" s="171"/>
      <c r="M13" s="26" t="s">
        <v>146</v>
      </c>
      <c r="N13" s="47">
        <f t="shared" si="1"/>
        <v>25</v>
      </c>
      <c r="O13" s="164">
        <v>9</v>
      </c>
      <c r="P13" s="165"/>
      <c r="Q13" s="78"/>
      <c r="R13" s="79"/>
      <c r="S13" s="79"/>
      <c r="T13" s="80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1"/>
    </row>
    <row r="14" spans="1:38" ht="18" x14ac:dyDescent="0.25">
      <c r="A14" s="184"/>
      <c r="B14" s="22" t="s">
        <v>15</v>
      </c>
      <c r="C14" s="26" t="s">
        <v>144</v>
      </c>
      <c r="D14" s="2">
        <v>4</v>
      </c>
      <c r="E14" s="2">
        <v>6</v>
      </c>
      <c r="F14" s="2">
        <v>4</v>
      </c>
      <c r="G14" s="2">
        <v>3</v>
      </c>
      <c r="H14" s="2">
        <v>3</v>
      </c>
      <c r="I14" s="2">
        <v>1</v>
      </c>
      <c r="J14" s="24">
        <f t="shared" si="0"/>
        <v>21</v>
      </c>
      <c r="K14" s="169"/>
      <c r="L14" s="171"/>
      <c r="M14" s="26" t="s">
        <v>144</v>
      </c>
      <c r="N14" s="47">
        <f t="shared" si="1"/>
        <v>21</v>
      </c>
      <c r="O14" s="164">
        <v>10</v>
      </c>
      <c r="P14" s="165"/>
      <c r="Q14" s="78"/>
      <c r="R14" s="79"/>
      <c r="S14" s="79"/>
      <c r="T14" s="80"/>
      <c r="U14" s="169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1"/>
    </row>
    <row r="15" spans="1:38" ht="18" x14ac:dyDescent="0.25">
      <c r="A15" s="184"/>
      <c r="B15" s="22" t="s">
        <v>28</v>
      </c>
      <c r="C15" s="26" t="s">
        <v>140</v>
      </c>
      <c r="D15" s="2">
        <v>1</v>
      </c>
      <c r="E15" s="2">
        <v>4</v>
      </c>
      <c r="F15" s="2">
        <v>5</v>
      </c>
      <c r="G15" s="2">
        <v>0</v>
      </c>
      <c r="H15" s="2">
        <v>5</v>
      </c>
      <c r="I15" s="2">
        <v>6</v>
      </c>
      <c r="J15" s="24">
        <f t="shared" si="0"/>
        <v>21</v>
      </c>
      <c r="K15" s="169"/>
      <c r="L15" s="171"/>
      <c r="M15" s="26" t="s">
        <v>140</v>
      </c>
      <c r="N15" s="47">
        <f t="shared" si="1"/>
        <v>21</v>
      </c>
      <c r="O15" s="164">
        <v>11</v>
      </c>
      <c r="P15" s="165"/>
      <c r="Q15" s="78"/>
      <c r="R15" s="79"/>
      <c r="S15" s="79"/>
      <c r="T15" s="80"/>
      <c r="U15" s="169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1"/>
    </row>
    <row r="16" spans="1:38" ht="18" x14ac:dyDescent="0.25">
      <c r="A16" s="184"/>
      <c r="B16" s="22" t="s">
        <v>12</v>
      </c>
      <c r="C16" s="26" t="s">
        <v>150</v>
      </c>
      <c r="D16" s="2">
        <v>3</v>
      </c>
      <c r="E16" s="2">
        <v>4</v>
      </c>
      <c r="F16" s="2">
        <v>4</v>
      </c>
      <c r="G16" s="2">
        <v>1</v>
      </c>
      <c r="H16" s="2">
        <v>4</v>
      </c>
      <c r="I16" s="2">
        <v>4</v>
      </c>
      <c r="J16" s="24">
        <f t="shared" si="0"/>
        <v>20</v>
      </c>
      <c r="K16" s="169"/>
      <c r="L16" s="171"/>
      <c r="M16" s="26" t="s">
        <v>150</v>
      </c>
      <c r="N16" s="47">
        <f t="shared" si="1"/>
        <v>20</v>
      </c>
      <c r="O16" s="164">
        <v>12</v>
      </c>
      <c r="P16" s="165"/>
      <c r="Q16" s="78"/>
      <c r="R16" s="79"/>
      <c r="S16" s="79"/>
      <c r="T16" s="80"/>
      <c r="U16" s="169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</row>
    <row r="17" spans="1:38" ht="18" x14ac:dyDescent="0.25">
      <c r="A17" s="184"/>
      <c r="B17" s="22" t="s">
        <v>17</v>
      </c>
      <c r="C17" s="26" t="s">
        <v>147</v>
      </c>
      <c r="D17" s="2">
        <v>1</v>
      </c>
      <c r="E17" s="2">
        <v>4</v>
      </c>
      <c r="F17" s="2">
        <v>4</v>
      </c>
      <c r="G17" s="2">
        <v>1.5</v>
      </c>
      <c r="H17" s="2">
        <v>3</v>
      </c>
      <c r="I17" s="2">
        <v>6</v>
      </c>
      <c r="J17" s="24">
        <f t="shared" si="0"/>
        <v>19.5</v>
      </c>
      <c r="K17" s="169"/>
      <c r="L17" s="171"/>
      <c r="M17" s="26" t="s">
        <v>147</v>
      </c>
      <c r="N17" s="47">
        <f t="shared" si="1"/>
        <v>19.5</v>
      </c>
      <c r="O17" s="164">
        <v>13</v>
      </c>
      <c r="P17" s="165"/>
      <c r="Q17" s="78"/>
      <c r="R17" s="79"/>
      <c r="S17" s="79"/>
      <c r="T17" s="80"/>
      <c r="U17" s="169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1"/>
    </row>
    <row r="18" spans="1:38" ht="18" x14ac:dyDescent="0.25">
      <c r="A18" s="184"/>
      <c r="B18" s="22" t="s">
        <v>24</v>
      </c>
      <c r="C18" s="26" t="s">
        <v>155</v>
      </c>
      <c r="D18" s="2">
        <v>1</v>
      </c>
      <c r="E18" s="2">
        <v>4</v>
      </c>
      <c r="F18" s="2">
        <v>0.5</v>
      </c>
      <c r="G18" s="2">
        <v>4</v>
      </c>
      <c r="H18" s="2">
        <v>7</v>
      </c>
      <c r="I18" s="2">
        <v>3</v>
      </c>
      <c r="J18" s="24">
        <f t="shared" si="0"/>
        <v>19.5</v>
      </c>
      <c r="K18" s="169"/>
      <c r="L18" s="171"/>
      <c r="M18" s="26" t="s">
        <v>155</v>
      </c>
      <c r="N18" s="47">
        <f t="shared" si="1"/>
        <v>19.5</v>
      </c>
      <c r="O18" s="164">
        <v>14</v>
      </c>
      <c r="P18" s="165"/>
      <c r="Q18" s="78"/>
      <c r="R18" s="79"/>
      <c r="S18" s="79"/>
      <c r="T18" s="80"/>
      <c r="U18" s="169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1"/>
    </row>
    <row r="19" spans="1:38" ht="18" x14ac:dyDescent="0.25">
      <c r="A19" s="184"/>
      <c r="B19" s="22" t="s">
        <v>13</v>
      </c>
      <c r="C19" s="26" t="s">
        <v>151</v>
      </c>
      <c r="D19" s="2">
        <v>5</v>
      </c>
      <c r="E19" s="2">
        <v>2</v>
      </c>
      <c r="F19" s="2">
        <v>3</v>
      </c>
      <c r="G19" s="2">
        <v>4</v>
      </c>
      <c r="H19" s="2">
        <v>1</v>
      </c>
      <c r="I19" s="2">
        <v>4</v>
      </c>
      <c r="J19" s="24">
        <f t="shared" si="0"/>
        <v>19</v>
      </c>
      <c r="K19" s="169"/>
      <c r="L19" s="171"/>
      <c r="M19" s="26" t="s">
        <v>151</v>
      </c>
      <c r="N19" s="47">
        <f t="shared" si="1"/>
        <v>19</v>
      </c>
      <c r="O19" s="164">
        <v>15</v>
      </c>
      <c r="P19" s="165"/>
      <c r="Q19" s="78"/>
      <c r="R19" s="79"/>
      <c r="S19" s="79"/>
      <c r="T19" s="80"/>
      <c r="U19" s="169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1"/>
    </row>
    <row r="20" spans="1:38" ht="18" x14ac:dyDescent="0.25">
      <c r="A20" s="184"/>
      <c r="B20" s="22" t="s">
        <v>21</v>
      </c>
      <c r="C20" s="26" t="s">
        <v>149</v>
      </c>
      <c r="D20" s="2">
        <v>2</v>
      </c>
      <c r="E20" s="2">
        <v>4</v>
      </c>
      <c r="F20" s="2">
        <v>1</v>
      </c>
      <c r="G20" s="2">
        <v>4</v>
      </c>
      <c r="H20" s="2">
        <v>4</v>
      </c>
      <c r="I20" s="2">
        <v>3</v>
      </c>
      <c r="J20" s="24">
        <f t="shared" si="0"/>
        <v>18</v>
      </c>
      <c r="K20" s="169"/>
      <c r="L20" s="171"/>
      <c r="M20" s="26" t="s">
        <v>149</v>
      </c>
      <c r="N20" s="47">
        <f t="shared" si="1"/>
        <v>18</v>
      </c>
      <c r="O20" s="164">
        <v>16</v>
      </c>
      <c r="P20" s="165"/>
      <c r="Q20" s="78"/>
      <c r="R20" s="79"/>
      <c r="S20" s="79"/>
      <c r="T20" s="80"/>
      <c r="U20" s="169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1"/>
    </row>
    <row r="21" spans="1:38" ht="18" x14ac:dyDescent="0.25">
      <c r="A21" s="184"/>
      <c r="B21" s="22" t="s">
        <v>0</v>
      </c>
      <c r="C21" s="26" t="s">
        <v>152</v>
      </c>
      <c r="D21" s="2">
        <v>3.5</v>
      </c>
      <c r="E21" s="2">
        <v>4</v>
      </c>
      <c r="F21" s="2">
        <v>4</v>
      </c>
      <c r="G21" s="2">
        <v>3</v>
      </c>
      <c r="H21" s="2">
        <v>2</v>
      </c>
      <c r="I21" s="2">
        <v>1</v>
      </c>
      <c r="J21" s="24">
        <f t="shared" si="0"/>
        <v>17.5</v>
      </c>
      <c r="K21" s="169"/>
      <c r="L21" s="171"/>
      <c r="M21" s="26" t="s">
        <v>152</v>
      </c>
      <c r="N21" s="47">
        <f t="shared" si="1"/>
        <v>17.5</v>
      </c>
      <c r="O21" s="164">
        <v>17</v>
      </c>
      <c r="P21" s="165"/>
      <c r="Q21" s="78"/>
      <c r="R21" s="79"/>
      <c r="S21" s="79"/>
      <c r="T21" s="80"/>
      <c r="U21" s="169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1"/>
    </row>
    <row r="22" spans="1:38" ht="18" x14ac:dyDescent="0.25">
      <c r="A22" s="184"/>
      <c r="B22" s="22" t="s">
        <v>26</v>
      </c>
      <c r="C22" s="26" t="s">
        <v>136</v>
      </c>
      <c r="D22" s="2">
        <v>0</v>
      </c>
      <c r="E22" s="2">
        <v>0</v>
      </c>
      <c r="F22" s="2">
        <v>3</v>
      </c>
      <c r="G22" s="2">
        <v>3</v>
      </c>
      <c r="H22" s="2">
        <v>5</v>
      </c>
      <c r="I22" s="2">
        <v>5</v>
      </c>
      <c r="J22" s="24">
        <f t="shared" si="0"/>
        <v>16</v>
      </c>
      <c r="K22" s="169"/>
      <c r="L22" s="171"/>
      <c r="M22" s="26" t="s">
        <v>136</v>
      </c>
      <c r="N22" s="47">
        <f t="shared" si="1"/>
        <v>16</v>
      </c>
      <c r="O22" s="164">
        <v>18</v>
      </c>
      <c r="P22" s="165"/>
      <c r="Q22" s="78"/>
      <c r="R22" s="79"/>
      <c r="S22" s="79"/>
      <c r="T22" s="80"/>
      <c r="U22" s="169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1"/>
    </row>
    <row r="23" spans="1:38" ht="18" x14ac:dyDescent="0.25">
      <c r="A23" s="184"/>
      <c r="B23" s="22" t="s">
        <v>22</v>
      </c>
      <c r="C23" s="26" t="s">
        <v>141</v>
      </c>
      <c r="D23" s="2">
        <v>4</v>
      </c>
      <c r="E23" s="2">
        <v>2</v>
      </c>
      <c r="F23" s="2">
        <v>1</v>
      </c>
      <c r="G23" s="2">
        <v>3</v>
      </c>
      <c r="H23" s="2">
        <v>1</v>
      </c>
      <c r="I23" s="2">
        <v>4</v>
      </c>
      <c r="J23" s="24">
        <f t="shared" si="0"/>
        <v>15</v>
      </c>
      <c r="K23" s="169"/>
      <c r="L23" s="171"/>
      <c r="M23" s="26" t="s">
        <v>141</v>
      </c>
      <c r="N23" s="47">
        <f t="shared" si="1"/>
        <v>15</v>
      </c>
      <c r="O23" s="164">
        <v>19</v>
      </c>
      <c r="P23" s="165"/>
      <c r="Q23" s="78"/>
      <c r="R23" s="79"/>
      <c r="S23" s="79"/>
      <c r="T23" s="80"/>
      <c r="U23" s="169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1"/>
    </row>
    <row r="24" spans="1:38" ht="18" x14ac:dyDescent="0.25">
      <c r="A24" s="184"/>
      <c r="B24" s="22" t="s">
        <v>18</v>
      </c>
      <c r="C24" s="26" t="s">
        <v>145</v>
      </c>
      <c r="D24" s="2">
        <v>2</v>
      </c>
      <c r="E24" s="2">
        <v>0</v>
      </c>
      <c r="F24" s="2">
        <v>3</v>
      </c>
      <c r="G24" s="2">
        <v>5</v>
      </c>
      <c r="H24" s="2">
        <v>1</v>
      </c>
      <c r="I24" s="2">
        <v>2</v>
      </c>
      <c r="J24" s="24">
        <f t="shared" si="0"/>
        <v>13</v>
      </c>
      <c r="K24" s="169"/>
      <c r="L24" s="171"/>
      <c r="M24" s="26" t="s">
        <v>145</v>
      </c>
      <c r="N24" s="47">
        <f t="shared" si="1"/>
        <v>13</v>
      </c>
      <c r="O24" s="164">
        <v>20</v>
      </c>
      <c r="P24" s="165"/>
      <c r="Q24" s="78"/>
      <c r="R24" s="79"/>
      <c r="S24" s="79"/>
      <c r="T24" s="80"/>
      <c r="U24" s="169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1"/>
    </row>
    <row r="25" spans="1:38" ht="18" x14ac:dyDescent="0.25">
      <c r="A25" s="184"/>
      <c r="B25" s="22" t="s">
        <v>30</v>
      </c>
      <c r="C25" s="26" t="s">
        <v>63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4">
        <f t="shared" si="0"/>
        <v>0</v>
      </c>
      <c r="K25" s="169"/>
      <c r="L25" s="171"/>
      <c r="M25" s="26" t="s">
        <v>63</v>
      </c>
      <c r="N25" s="47">
        <f t="shared" si="1"/>
        <v>0</v>
      </c>
      <c r="O25" s="164">
        <v>21</v>
      </c>
      <c r="P25" s="165"/>
      <c r="Q25" s="78"/>
      <c r="R25" s="79"/>
      <c r="S25" s="79"/>
      <c r="T25" s="80"/>
      <c r="U25" s="169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1"/>
    </row>
    <row r="26" spans="1:38" ht="18" x14ac:dyDescent="0.25">
      <c r="A26" s="184"/>
      <c r="B26" s="22" t="s">
        <v>31</v>
      </c>
      <c r="C26" s="26" t="s">
        <v>63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4">
        <v>0</v>
      </c>
      <c r="K26" s="172"/>
      <c r="L26" s="174"/>
      <c r="M26" s="26" t="s">
        <v>63</v>
      </c>
      <c r="N26" s="47">
        <f t="shared" si="1"/>
        <v>0</v>
      </c>
      <c r="O26" s="164">
        <v>22</v>
      </c>
      <c r="P26" s="165"/>
      <c r="Q26" s="81"/>
      <c r="R26" s="82"/>
      <c r="S26" s="82"/>
      <c r="T26" s="83"/>
      <c r="U26" s="169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1"/>
    </row>
    <row r="27" spans="1:38" ht="15" customHeight="1" x14ac:dyDescent="0.2">
      <c r="A27" s="184"/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8"/>
      <c r="U27" s="169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1"/>
    </row>
    <row r="28" spans="1:38" ht="15" customHeight="1" x14ac:dyDescent="0.2">
      <c r="A28" s="184"/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1"/>
      <c r="U28" s="169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1"/>
    </row>
    <row r="29" spans="1:38" ht="15" customHeight="1" x14ac:dyDescent="0.2">
      <c r="A29" s="184"/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1"/>
      <c r="U29" s="169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1"/>
    </row>
    <row r="30" spans="1:38" ht="15" customHeight="1" x14ac:dyDescent="0.2">
      <c r="A30" s="184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1"/>
      <c r="U30" s="169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1"/>
    </row>
    <row r="31" spans="1:38" ht="15" customHeight="1" x14ac:dyDescent="0.2">
      <c r="A31" s="184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  <c r="U31" s="169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1"/>
    </row>
    <row r="32" spans="1:38" ht="15" customHeight="1" x14ac:dyDescent="0.2">
      <c r="A32" s="184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1"/>
      <c r="U32" s="169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1"/>
    </row>
    <row r="33" spans="1:38" ht="15" customHeight="1" x14ac:dyDescent="0.2">
      <c r="A33" s="184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1"/>
      <c r="U33" s="169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1"/>
    </row>
    <row r="34" spans="1:38" ht="15" customHeight="1" x14ac:dyDescent="0.2">
      <c r="A34" s="184"/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U34" s="169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1"/>
    </row>
    <row r="35" spans="1:38" ht="15" customHeight="1" x14ac:dyDescent="0.2">
      <c r="A35" s="184"/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1"/>
      <c r="U35" s="169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</row>
    <row r="36" spans="1:38" ht="15" customHeight="1" x14ac:dyDescent="0.2">
      <c r="A36" s="184"/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1"/>
      <c r="U36" s="169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</row>
    <row r="37" spans="1:38" ht="15" customHeight="1" x14ac:dyDescent="0.2">
      <c r="A37" s="184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  <c r="U37" s="169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1"/>
    </row>
    <row r="38" spans="1:38" ht="15" customHeight="1" x14ac:dyDescent="0.2">
      <c r="A38" s="184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1"/>
    </row>
    <row r="39" spans="1:38" ht="15" customHeight="1" x14ac:dyDescent="0.2">
      <c r="A39" s="184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1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1"/>
    </row>
    <row r="40" spans="1:38" ht="15" customHeight="1" x14ac:dyDescent="0.2">
      <c r="A40" s="185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1"/>
    </row>
    <row r="41" spans="1:38" ht="14.45" customHeight="1" x14ac:dyDescent="0.2"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4"/>
    </row>
  </sheetData>
  <sheetProtection algorithmName="SHA-512" hashValue="SPg5o6nISCVu6PnCZgJ049vwGE11NZ/OMx8EeuzBHC3f/MICsgjiwTjgWBcGZ9h4OX5a5PpX296DzZORwjxSjg==" saltValue="XqufkIx06CsrnJmbRI2xJQ==" spinCount="100000" sheet="1" objects="1" scenarios="1" selectLockedCells="1" selectUnlockedCells="1"/>
  <sortState xmlns:xlrd2="http://schemas.microsoft.com/office/spreadsheetml/2017/richdata2" ref="B5:J26">
    <sortCondition descending="1" ref="J5:J26"/>
  </sortState>
  <mergeCells count="34">
    <mergeCell ref="U1:AL41"/>
    <mergeCell ref="A1:P1"/>
    <mergeCell ref="Q1:T26"/>
    <mergeCell ref="A2:J2"/>
    <mergeCell ref="K2:L26"/>
    <mergeCell ref="M2:P2"/>
    <mergeCell ref="A3:A40"/>
    <mergeCell ref="B3:C3"/>
    <mergeCell ref="M3:P3"/>
    <mergeCell ref="O5:P5"/>
    <mergeCell ref="O6:P6"/>
    <mergeCell ref="D4:J4"/>
    <mergeCell ref="O4:P4"/>
    <mergeCell ref="O8:P8"/>
    <mergeCell ref="O7:P7"/>
    <mergeCell ref="O10:P10"/>
    <mergeCell ref="O9:P9"/>
    <mergeCell ref="O12:P12"/>
    <mergeCell ref="O11:P11"/>
    <mergeCell ref="O14:P14"/>
    <mergeCell ref="O13:P13"/>
    <mergeCell ref="O16:P16"/>
    <mergeCell ref="O15:P15"/>
    <mergeCell ref="O18:P18"/>
    <mergeCell ref="O17:P17"/>
    <mergeCell ref="O20:P20"/>
    <mergeCell ref="O19:P19"/>
    <mergeCell ref="O22:P22"/>
    <mergeCell ref="O21:P21"/>
    <mergeCell ref="O24:P24"/>
    <mergeCell ref="O23:P23"/>
    <mergeCell ref="B27:T40"/>
    <mergeCell ref="O26:P26"/>
    <mergeCell ref="O25:P25"/>
  </mergeCells>
  <phoneticPr fontId="3" type="noConversion"/>
  <conditionalFormatting sqref="D5:I26">
    <cfRule type="cellIs" dxfId="7" priority="4" operator="lessThan">
      <formula>1</formula>
    </cfRule>
  </conditionalFormatting>
  <conditionalFormatting sqref="J5:J26">
    <cfRule type="cellIs" dxfId="6" priority="1" operator="between">
      <formula>30</formula>
      <formula>39</formula>
    </cfRule>
    <cfRule type="cellIs" dxfId="5" priority="2" operator="greaterThan">
      <formula>15</formula>
    </cfRule>
    <cfRule type="cellIs" dxfId="4" priority="3" operator="greaterThan">
      <formula>40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8FDA-E473-4C59-AB8E-420B6A5FC97F}">
  <dimension ref="A1:R42"/>
  <sheetViews>
    <sheetView zoomScale="85" zoomScaleNormal="85" workbookViewId="0">
      <selection activeCell="U9" sqref="U9"/>
    </sheetView>
  </sheetViews>
  <sheetFormatPr defaultColWidth="9.140625" defaultRowHeight="14.25" x14ac:dyDescent="0.2"/>
  <cols>
    <col min="1" max="1" width="3.42578125" style="1" customWidth="1"/>
    <col min="2" max="3" width="9.140625" style="1"/>
    <col min="4" max="5" width="18.5703125" style="1" customWidth="1"/>
    <col min="6" max="8" width="10.7109375" style="1" customWidth="1"/>
    <col min="9" max="11" width="9.140625" style="1"/>
    <col min="12" max="12" width="18.5703125" style="1" customWidth="1"/>
    <col min="13" max="13" width="14.28515625" style="1" customWidth="1"/>
    <col min="14" max="14" width="15.7109375" style="1" customWidth="1"/>
    <col min="15" max="16384" width="9.140625" style="1"/>
  </cols>
  <sheetData>
    <row r="1" spans="1:18" ht="64.5" customHeight="1" x14ac:dyDescent="0.2">
      <c r="A1" s="175" t="s">
        <v>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  <c r="O1" s="75"/>
      <c r="P1" s="76"/>
      <c r="Q1" s="76"/>
      <c r="R1" s="77"/>
    </row>
    <row r="2" spans="1:18" ht="54" customHeight="1" x14ac:dyDescent="0.2">
      <c r="A2" s="178" t="s">
        <v>167</v>
      </c>
      <c r="B2" s="179"/>
      <c r="C2" s="179"/>
      <c r="D2" s="179"/>
      <c r="E2" s="179"/>
      <c r="F2" s="179"/>
      <c r="G2" s="179"/>
      <c r="H2" s="179"/>
      <c r="I2" s="179"/>
      <c r="J2" s="166"/>
      <c r="K2" s="168"/>
      <c r="L2" s="198" t="s">
        <v>168</v>
      </c>
      <c r="M2" s="181"/>
      <c r="N2" s="182"/>
      <c r="O2" s="78"/>
      <c r="P2" s="79"/>
      <c r="Q2" s="79"/>
      <c r="R2" s="80"/>
    </row>
    <row r="3" spans="1:18" ht="31.5" customHeight="1" x14ac:dyDescent="0.2">
      <c r="A3" s="183"/>
      <c r="B3" s="202" t="s">
        <v>32</v>
      </c>
      <c r="C3" s="203"/>
      <c r="D3" s="203"/>
      <c r="E3" s="204"/>
      <c r="F3" s="5" t="s">
        <v>35</v>
      </c>
      <c r="G3" s="5" t="s">
        <v>36</v>
      </c>
      <c r="H3" s="5" t="s">
        <v>37</v>
      </c>
      <c r="I3" s="25" t="s">
        <v>160</v>
      </c>
      <c r="J3" s="169"/>
      <c r="K3" s="171"/>
      <c r="L3" s="187"/>
      <c r="M3" s="188"/>
      <c r="N3" s="189"/>
      <c r="O3" s="78"/>
      <c r="P3" s="79"/>
      <c r="Q3" s="79"/>
      <c r="R3" s="80"/>
    </row>
    <row r="4" spans="1:18" ht="19.5" customHeight="1" x14ac:dyDescent="0.25">
      <c r="A4" s="184"/>
      <c r="B4" s="201" t="s">
        <v>1</v>
      </c>
      <c r="C4" s="201"/>
      <c r="D4" s="27" t="s">
        <v>2</v>
      </c>
      <c r="E4" s="53" t="s">
        <v>159</v>
      </c>
      <c r="F4" s="190"/>
      <c r="G4" s="191"/>
      <c r="H4" s="191"/>
      <c r="I4" s="191"/>
      <c r="J4" s="169"/>
      <c r="K4" s="171"/>
      <c r="L4" s="38" t="s">
        <v>61</v>
      </c>
      <c r="M4" s="38" t="s">
        <v>62</v>
      </c>
      <c r="N4" s="39" t="s">
        <v>65</v>
      </c>
      <c r="O4" s="78"/>
      <c r="P4" s="79"/>
      <c r="Q4" s="79"/>
      <c r="R4" s="80"/>
    </row>
    <row r="5" spans="1:18" ht="15.75" customHeight="1" x14ac:dyDescent="0.25">
      <c r="A5" s="184"/>
      <c r="B5" s="194" t="s">
        <v>0</v>
      </c>
      <c r="C5" s="194"/>
      <c r="D5" s="26" t="s">
        <v>138</v>
      </c>
      <c r="E5" s="26">
        <f>'ROUND 1'!J5</f>
        <v>36.5</v>
      </c>
      <c r="F5" s="2">
        <v>4</v>
      </c>
      <c r="G5" s="2">
        <v>7</v>
      </c>
      <c r="H5" s="2">
        <v>8</v>
      </c>
      <c r="I5" s="24">
        <f>SUM(E5:H5)</f>
        <v>55.5</v>
      </c>
      <c r="J5" s="169"/>
      <c r="K5" s="171"/>
      <c r="L5" s="65" t="s">
        <v>138</v>
      </c>
      <c r="M5" s="67">
        <v>55.5</v>
      </c>
      <c r="N5" s="66" t="s">
        <v>172</v>
      </c>
      <c r="O5" s="78"/>
      <c r="P5" s="79"/>
      <c r="Q5" s="79"/>
      <c r="R5" s="80"/>
    </row>
    <row r="6" spans="1:18" ht="18" x14ac:dyDescent="0.25">
      <c r="A6" s="184"/>
      <c r="B6" s="194" t="s">
        <v>11</v>
      </c>
      <c r="C6" s="194"/>
      <c r="D6" s="26" t="s">
        <v>137</v>
      </c>
      <c r="E6" s="26">
        <f>'ROUND 1'!J6</f>
        <v>36</v>
      </c>
      <c r="F6" s="2">
        <v>4</v>
      </c>
      <c r="G6" s="2">
        <v>6</v>
      </c>
      <c r="H6" s="2">
        <v>0.5</v>
      </c>
      <c r="I6" s="24">
        <f>SUM(E6:H6)</f>
        <v>46.5</v>
      </c>
      <c r="J6" s="169"/>
      <c r="K6" s="171"/>
      <c r="L6" s="65" t="s">
        <v>137</v>
      </c>
      <c r="M6" s="67">
        <v>46.5</v>
      </c>
      <c r="N6" s="66" t="s">
        <v>173</v>
      </c>
      <c r="O6" s="78"/>
      <c r="P6" s="79"/>
      <c r="Q6" s="79"/>
      <c r="R6" s="80"/>
    </row>
    <row r="7" spans="1:18" ht="18" x14ac:dyDescent="0.25">
      <c r="A7" s="184"/>
      <c r="B7" s="194" t="s">
        <v>12</v>
      </c>
      <c r="C7" s="194"/>
      <c r="D7" s="26" t="s">
        <v>135</v>
      </c>
      <c r="E7" s="26">
        <f>'ROUND 1'!J8</f>
        <v>33</v>
      </c>
      <c r="F7" s="2">
        <v>4</v>
      </c>
      <c r="G7" s="2">
        <v>1</v>
      </c>
      <c r="H7" s="2">
        <v>7.5</v>
      </c>
      <c r="I7" s="24">
        <f>SUM(E7:H7)</f>
        <v>45.5</v>
      </c>
      <c r="J7" s="169"/>
      <c r="K7" s="171"/>
      <c r="L7" s="65" t="s">
        <v>135</v>
      </c>
      <c r="M7" s="67">
        <v>45.5</v>
      </c>
      <c r="N7" s="66" t="s">
        <v>174</v>
      </c>
      <c r="O7" s="78"/>
      <c r="P7" s="79"/>
      <c r="Q7" s="79"/>
      <c r="R7" s="80"/>
    </row>
    <row r="8" spans="1:18" ht="18" x14ac:dyDescent="0.25">
      <c r="A8" s="184"/>
      <c r="B8" s="194" t="s">
        <v>13</v>
      </c>
      <c r="C8" s="194"/>
      <c r="D8" s="26" t="s">
        <v>139</v>
      </c>
      <c r="E8" s="26">
        <f>'ROUND 1'!J7</f>
        <v>33.5</v>
      </c>
      <c r="F8" s="2">
        <v>4</v>
      </c>
      <c r="G8" s="2">
        <v>2</v>
      </c>
      <c r="H8" s="2">
        <v>0</v>
      </c>
      <c r="I8" s="24">
        <f>SUM(E8:H8)</f>
        <v>39.5</v>
      </c>
      <c r="J8" s="169"/>
      <c r="K8" s="171"/>
      <c r="L8" s="65" t="s">
        <v>139</v>
      </c>
      <c r="M8" s="67">
        <v>39.5</v>
      </c>
      <c r="N8" s="66" t="s">
        <v>175</v>
      </c>
      <c r="O8" s="78"/>
      <c r="P8" s="79"/>
      <c r="Q8" s="79"/>
      <c r="R8" s="80"/>
    </row>
    <row r="9" spans="1:18" ht="54" customHeight="1" x14ac:dyDescent="0.2">
      <c r="A9" s="184"/>
      <c r="B9" s="195"/>
      <c r="C9" s="196"/>
      <c r="D9" s="196"/>
      <c r="E9" s="196"/>
      <c r="F9" s="196"/>
      <c r="G9" s="196"/>
      <c r="H9" s="196"/>
      <c r="I9" s="197"/>
      <c r="J9" s="169"/>
      <c r="K9" s="171"/>
      <c r="L9" s="198" t="s">
        <v>169</v>
      </c>
      <c r="M9" s="199"/>
      <c r="N9" s="200"/>
      <c r="O9" s="78"/>
      <c r="P9" s="79"/>
      <c r="Q9" s="79"/>
      <c r="R9" s="80"/>
    </row>
    <row r="10" spans="1:18" ht="18" customHeight="1" x14ac:dyDescent="0.2">
      <c r="A10" s="184"/>
      <c r="B10" s="57"/>
      <c r="C10" s="58"/>
      <c r="D10" s="58"/>
      <c r="E10" s="58"/>
      <c r="F10" s="58"/>
      <c r="G10" s="58"/>
      <c r="H10" s="58"/>
      <c r="I10" s="58"/>
      <c r="J10" s="169"/>
      <c r="K10" s="171"/>
      <c r="L10" s="59"/>
      <c r="M10" s="60"/>
      <c r="N10" s="61"/>
      <c r="O10" s="78"/>
      <c r="P10" s="79"/>
      <c r="Q10" s="79"/>
      <c r="R10" s="80"/>
    </row>
    <row r="11" spans="1:18" ht="18" x14ac:dyDescent="0.25">
      <c r="A11" s="184"/>
      <c r="B11" s="194" t="s">
        <v>14</v>
      </c>
      <c r="C11" s="194"/>
      <c r="D11" s="26" t="s">
        <v>153</v>
      </c>
      <c r="E11" s="26">
        <f>'ROUND 1'!J10</f>
        <v>31.5</v>
      </c>
      <c r="F11" s="2">
        <v>8</v>
      </c>
      <c r="G11" s="2">
        <v>4.5</v>
      </c>
      <c r="H11" s="2">
        <v>4</v>
      </c>
      <c r="I11" s="24">
        <f>SUM(E11:H11)</f>
        <v>48</v>
      </c>
      <c r="J11" s="169"/>
      <c r="K11" s="171"/>
      <c r="L11" s="64" t="s">
        <v>170</v>
      </c>
      <c r="M11" s="38" t="s">
        <v>171</v>
      </c>
      <c r="N11" s="39" t="s">
        <v>65</v>
      </c>
      <c r="O11" s="78"/>
      <c r="P11" s="79"/>
      <c r="Q11" s="79"/>
      <c r="R11" s="80"/>
    </row>
    <row r="12" spans="1:18" ht="18" x14ac:dyDescent="0.25">
      <c r="A12" s="184"/>
      <c r="B12" s="194" t="s">
        <v>15</v>
      </c>
      <c r="C12" s="194"/>
      <c r="D12" s="26" t="s">
        <v>143</v>
      </c>
      <c r="E12" s="26">
        <f>'ROUND 1'!J9</f>
        <v>33</v>
      </c>
      <c r="F12" s="2">
        <v>0</v>
      </c>
      <c r="G12" s="2">
        <v>3</v>
      </c>
      <c r="H12" s="2">
        <v>8</v>
      </c>
      <c r="I12" s="24">
        <f>SUM(E12:H12)</f>
        <v>44</v>
      </c>
      <c r="J12" s="169"/>
      <c r="K12" s="171"/>
      <c r="L12" s="65" t="s">
        <v>153</v>
      </c>
      <c r="M12" s="68">
        <v>48</v>
      </c>
      <c r="N12" s="66" t="s">
        <v>172</v>
      </c>
      <c r="O12" s="78"/>
      <c r="P12" s="79"/>
      <c r="Q12" s="79"/>
      <c r="R12" s="80"/>
    </row>
    <row r="13" spans="1:18" ht="18" x14ac:dyDescent="0.25">
      <c r="A13" s="184"/>
      <c r="B13" s="194" t="s">
        <v>16</v>
      </c>
      <c r="C13" s="194"/>
      <c r="D13" s="26" t="s">
        <v>142</v>
      </c>
      <c r="E13" s="26">
        <f>'ROUND 1'!J12</f>
        <v>26</v>
      </c>
      <c r="F13" s="2">
        <v>5.5</v>
      </c>
      <c r="G13" s="2">
        <v>5</v>
      </c>
      <c r="H13" s="2">
        <v>4</v>
      </c>
      <c r="I13" s="24">
        <f>SUM(E13:H13)</f>
        <v>40.5</v>
      </c>
      <c r="J13" s="169"/>
      <c r="K13" s="171"/>
      <c r="L13" s="65" t="s">
        <v>143</v>
      </c>
      <c r="M13" s="68">
        <v>44</v>
      </c>
      <c r="N13" s="66" t="s">
        <v>173</v>
      </c>
      <c r="O13" s="78"/>
      <c r="P13" s="79"/>
      <c r="Q13" s="79"/>
      <c r="R13" s="80"/>
    </row>
    <row r="14" spans="1:18" ht="18" x14ac:dyDescent="0.25">
      <c r="A14" s="184"/>
      <c r="B14" s="194" t="s">
        <v>17</v>
      </c>
      <c r="C14" s="194"/>
      <c r="D14" s="26" t="s">
        <v>148</v>
      </c>
      <c r="E14" s="26">
        <f>'ROUND 1'!J11</f>
        <v>27.5</v>
      </c>
      <c r="F14" s="2">
        <v>2.5</v>
      </c>
      <c r="G14" s="2">
        <v>3.5</v>
      </c>
      <c r="H14" s="2">
        <v>0</v>
      </c>
      <c r="I14" s="24">
        <f>SUM(E14:H14)</f>
        <v>33.5</v>
      </c>
      <c r="J14" s="169"/>
      <c r="K14" s="171"/>
      <c r="L14" s="65" t="s">
        <v>142</v>
      </c>
      <c r="M14" s="68">
        <v>40.5</v>
      </c>
      <c r="N14" s="66" t="s">
        <v>174</v>
      </c>
      <c r="O14" s="78"/>
      <c r="P14" s="79"/>
      <c r="Q14" s="79"/>
      <c r="R14" s="80"/>
    </row>
    <row r="15" spans="1:18" ht="18" x14ac:dyDescent="0.25">
      <c r="A15" s="184"/>
      <c r="B15" s="194"/>
      <c r="C15" s="194"/>
      <c r="D15" s="26"/>
      <c r="E15" s="26"/>
      <c r="F15" s="2"/>
      <c r="G15" s="2"/>
      <c r="H15" s="2"/>
      <c r="I15" s="24"/>
      <c r="J15" s="169"/>
      <c r="K15" s="171"/>
      <c r="L15" s="65" t="s">
        <v>148</v>
      </c>
      <c r="M15" s="68">
        <v>33.5</v>
      </c>
      <c r="N15" s="66" t="s">
        <v>175</v>
      </c>
      <c r="O15" s="78"/>
      <c r="P15" s="79"/>
      <c r="Q15" s="79"/>
      <c r="R15" s="80"/>
    </row>
    <row r="16" spans="1:18" ht="18" x14ac:dyDescent="0.25">
      <c r="A16" s="184"/>
      <c r="B16" s="194"/>
      <c r="C16" s="194"/>
      <c r="D16" s="26"/>
      <c r="E16" s="26"/>
      <c r="F16" s="2"/>
      <c r="G16" s="2"/>
      <c r="H16" s="2"/>
      <c r="I16" s="24"/>
      <c r="J16" s="169"/>
      <c r="K16" s="171"/>
      <c r="L16" s="62"/>
      <c r="M16" s="62"/>
      <c r="N16" s="63"/>
      <c r="O16" s="78"/>
      <c r="P16" s="79"/>
      <c r="Q16" s="79"/>
      <c r="R16" s="80"/>
    </row>
    <row r="17" spans="1:18" ht="18" x14ac:dyDescent="0.25">
      <c r="A17" s="184"/>
      <c r="B17" s="194"/>
      <c r="C17" s="194"/>
      <c r="D17" s="26"/>
      <c r="E17" s="26"/>
      <c r="F17" s="2"/>
      <c r="G17" s="2"/>
      <c r="H17" s="2"/>
      <c r="I17" s="24"/>
      <c r="J17" s="169"/>
      <c r="K17" s="171"/>
      <c r="L17" s="75"/>
      <c r="M17" s="76"/>
      <c r="N17" s="77"/>
      <c r="O17" s="78"/>
      <c r="P17" s="79"/>
      <c r="Q17" s="79"/>
      <c r="R17" s="80"/>
    </row>
    <row r="18" spans="1:18" ht="18" x14ac:dyDescent="0.25">
      <c r="A18" s="184"/>
      <c r="B18" s="194"/>
      <c r="C18" s="194"/>
      <c r="D18" s="26"/>
      <c r="E18" s="26"/>
      <c r="F18" s="2"/>
      <c r="G18" s="2"/>
      <c r="H18" s="2"/>
      <c r="I18" s="24"/>
      <c r="J18" s="169"/>
      <c r="K18" s="171"/>
      <c r="L18" s="78"/>
      <c r="M18" s="79"/>
      <c r="N18" s="80"/>
      <c r="O18" s="78"/>
      <c r="P18" s="79"/>
      <c r="Q18" s="79"/>
      <c r="R18" s="80"/>
    </row>
    <row r="19" spans="1:18" ht="18" x14ac:dyDescent="0.25">
      <c r="A19" s="184"/>
      <c r="B19" s="194"/>
      <c r="C19" s="194"/>
      <c r="D19" s="26"/>
      <c r="E19" s="26"/>
      <c r="F19" s="2"/>
      <c r="G19" s="2"/>
      <c r="H19" s="2"/>
      <c r="I19" s="24"/>
      <c r="J19" s="169"/>
      <c r="K19" s="171"/>
      <c r="L19" s="78"/>
      <c r="M19" s="79"/>
      <c r="N19" s="80"/>
      <c r="O19" s="78"/>
      <c r="P19" s="79"/>
      <c r="Q19" s="79"/>
      <c r="R19" s="80"/>
    </row>
    <row r="20" spans="1:18" ht="18" x14ac:dyDescent="0.25">
      <c r="A20" s="184"/>
      <c r="B20" s="194"/>
      <c r="C20" s="194"/>
      <c r="D20" s="26"/>
      <c r="E20" s="26"/>
      <c r="F20" s="2"/>
      <c r="G20" s="2"/>
      <c r="H20" s="2"/>
      <c r="I20" s="24"/>
      <c r="J20" s="169"/>
      <c r="K20" s="171"/>
      <c r="L20" s="78"/>
      <c r="M20" s="79"/>
      <c r="N20" s="80"/>
      <c r="O20" s="78"/>
      <c r="P20" s="79"/>
      <c r="Q20" s="79"/>
      <c r="R20" s="80"/>
    </row>
    <row r="21" spans="1:18" ht="18" x14ac:dyDescent="0.25">
      <c r="A21" s="184"/>
      <c r="B21" s="194"/>
      <c r="C21" s="194"/>
      <c r="D21" s="26"/>
      <c r="E21" s="26"/>
      <c r="F21" s="2"/>
      <c r="G21" s="2"/>
      <c r="H21" s="2"/>
      <c r="I21" s="24"/>
      <c r="J21" s="169"/>
      <c r="K21" s="171"/>
      <c r="L21" s="78"/>
      <c r="M21" s="79"/>
      <c r="N21" s="80"/>
      <c r="O21" s="78"/>
      <c r="P21" s="79"/>
      <c r="Q21" s="79"/>
      <c r="R21" s="80"/>
    </row>
    <row r="22" spans="1:18" ht="18" x14ac:dyDescent="0.25">
      <c r="A22" s="184"/>
      <c r="B22" s="194"/>
      <c r="C22" s="194"/>
      <c r="D22" s="26"/>
      <c r="E22" s="26"/>
      <c r="F22" s="2"/>
      <c r="G22" s="2"/>
      <c r="H22" s="2"/>
      <c r="I22" s="24"/>
      <c r="J22" s="169"/>
      <c r="K22" s="171"/>
      <c r="L22" s="78"/>
      <c r="M22" s="79"/>
      <c r="N22" s="80"/>
      <c r="O22" s="78"/>
      <c r="P22" s="79"/>
      <c r="Q22" s="79"/>
      <c r="R22" s="80"/>
    </row>
    <row r="23" spans="1:18" ht="18" x14ac:dyDescent="0.25">
      <c r="A23" s="184"/>
      <c r="B23" s="194"/>
      <c r="C23" s="194"/>
      <c r="D23" s="26"/>
      <c r="E23" s="26"/>
      <c r="F23" s="2"/>
      <c r="G23" s="2"/>
      <c r="H23" s="2"/>
      <c r="I23" s="24"/>
      <c r="J23" s="169"/>
      <c r="K23" s="171"/>
      <c r="L23" s="78"/>
      <c r="M23" s="79"/>
      <c r="N23" s="80"/>
      <c r="O23" s="78"/>
      <c r="P23" s="79"/>
      <c r="Q23" s="79"/>
      <c r="R23" s="80"/>
    </row>
    <row r="24" spans="1:18" ht="18" x14ac:dyDescent="0.25">
      <c r="A24" s="184"/>
      <c r="B24" s="194"/>
      <c r="C24" s="194"/>
      <c r="D24" s="26"/>
      <c r="E24" s="26"/>
      <c r="F24" s="2"/>
      <c r="G24" s="2"/>
      <c r="H24" s="2"/>
      <c r="I24" s="24"/>
      <c r="J24" s="169"/>
      <c r="K24" s="171"/>
      <c r="L24" s="78"/>
      <c r="M24" s="79"/>
      <c r="N24" s="80"/>
      <c r="O24" s="78"/>
      <c r="P24" s="79"/>
      <c r="Q24" s="79"/>
      <c r="R24" s="80"/>
    </row>
    <row r="25" spans="1:18" ht="18" x14ac:dyDescent="0.25">
      <c r="A25" s="184"/>
      <c r="B25" s="194"/>
      <c r="C25" s="194"/>
      <c r="D25" s="26"/>
      <c r="E25" s="26"/>
      <c r="F25" s="2"/>
      <c r="G25" s="2"/>
      <c r="H25" s="2"/>
      <c r="I25" s="24"/>
      <c r="J25" s="169"/>
      <c r="K25" s="171"/>
      <c r="L25" s="78"/>
      <c r="M25" s="79"/>
      <c r="N25" s="80"/>
      <c r="O25" s="78"/>
      <c r="P25" s="79"/>
      <c r="Q25" s="79"/>
      <c r="R25" s="80"/>
    </row>
    <row r="26" spans="1:18" ht="18" x14ac:dyDescent="0.25">
      <c r="A26" s="184"/>
      <c r="B26" s="194"/>
      <c r="C26" s="194"/>
      <c r="D26" s="26"/>
      <c r="E26" s="26"/>
      <c r="F26" s="2"/>
      <c r="G26" s="2"/>
      <c r="H26" s="2"/>
      <c r="I26" s="24"/>
      <c r="J26" s="169"/>
      <c r="K26" s="171"/>
      <c r="L26" s="78"/>
      <c r="M26" s="79"/>
      <c r="N26" s="80"/>
      <c r="O26" s="78"/>
      <c r="P26" s="79"/>
      <c r="Q26" s="79"/>
      <c r="R26" s="80"/>
    </row>
    <row r="27" spans="1:18" ht="18" x14ac:dyDescent="0.25">
      <c r="A27" s="184"/>
      <c r="B27" s="194"/>
      <c r="C27" s="194"/>
      <c r="D27" s="26"/>
      <c r="E27" s="26"/>
      <c r="F27" s="2"/>
      <c r="G27" s="2"/>
      <c r="H27" s="2"/>
      <c r="I27" s="24"/>
      <c r="J27" s="169"/>
      <c r="K27" s="171"/>
      <c r="L27" s="78"/>
      <c r="M27" s="79"/>
      <c r="N27" s="80"/>
      <c r="O27" s="78"/>
      <c r="P27" s="79"/>
      <c r="Q27" s="79"/>
      <c r="R27" s="80"/>
    </row>
    <row r="28" spans="1:18" ht="18" x14ac:dyDescent="0.25">
      <c r="A28" s="184"/>
      <c r="B28" s="194"/>
      <c r="C28" s="194"/>
      <c r="D28" s="26"/>
      <c r="E28" s="26"/>
      <c r="F28" s="2"/>
      <c r="G28" s="2"/>
      <c r="H28" s="2"/>
      <c r="I28" s="24"/>
      <c r="J28" s="172"/>
      <c r="K28" s="174"/>
      <c r="L28" s="81"/>
      <c r="M28" s="82"/>
      <c r="N28" s="83"/>
      <c r="O28" s="81"/>
      <c r="P28" s="82"/>
      <c r="Q28" s="82"/>
      <c r="R28" s="83"/>
    </row>
    <row r="29" spans="1:18" ht="15" customHeight="1" x14ac:dyDescent="0.2">
      <c r="A29" s="184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</row>
    <row r="30" spans="1:18" ht="15" customHeight="1" x14ac:dyDescent="0.2">
      <c r="A30" s="184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</row>
    <row r="31" spans="1:18" ht="15" customHeight="1" x14ac:dyDescent="0.2">
      <c r="A31" s="184"/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</row>
    <row r="32" spans="1:18" ht="15" customHeight="1" x14ac:dyDescent="0.2">
      <c r="A32" s="184"/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</row>
    <row r="33" spans="1:18" ht="15" customHeight="1" x14ac:dyDescent="0.2">
      <c r="A33" s="184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</row>
    <row r="34" spans="1:18" ht="15" customHeight="1" x14ac:dyDescent="0.2">
      <c r="A34" s="184"/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</row>
    <row r="35" spans="1:18" ht="15" customHeight="1" x14ac:dyDescent="0.2">
      <c r="A35" s="184"/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1"/>
    </row>
    <row r="36" spans="1:18" ht="15" customHeight="1" x14ac:dyDescent="0.2">
      <c r="A36" s="184"/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1"/>
    </row>
    <row r="37" spans="1:18" ht="15" customHeight="1" x14ac:dyDescent="0.2">
      <c r="A37" s="184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/>
    </row>
    <row r="38" spans="1:18" ht="15" customHeight="1" x14ac:dyDescent="0.2">
      <c r="A38" s="184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</row>
    <row r="39" spans="1:18" ht="15" customHeight="1" x14ac:dyDescent="0.2">
      <c r="A39" s="184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1"/>
    </row>
    <row r="40" spans="1:18" ht="15" customHeight="1" x14ac:dyDescent="0.2">
      <c r="A40" s="184"/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/>
    </row>
    <row r="41" spans="1:18" ht="15" customHeight="1" x14ac:dyDescent="0.2">
      <c r="A41" s="184"/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1"/>
    </row>
    <row r="42" spans="1:18" ht="15" customHeight="1" x14ac:dyDescent="0.2">
      <c r="A42" s="185"/>
      <c r="B42" s="172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</row>
  </sheetData>
  <sheetProtection algorithmName="SHA-512" hashValue="i0ei8//UaTA9WBstglRcofiM/VLC7cl5hcfsqmHYpK1mjCh0L99JvYMYwtRaeOCvAz08sjufXwQ6RQ9tO2aKXg==" saltValue="WUS0tQdxvRhSnPJrjGDaTw==" spinCount="100000" sheet="1" objects="1" scenarios="1" selectLockedCells="1" selectUnlockedCells="1"/>
  <sortState xmlns:xlrd2="http://schemas.microsoft.com/office/spreadsheetml/2017/richdata2" ref="D5:I8">
    <sortCondition descending="1" ref="I5:I8"/>
  </sortState>
  <mergeCells count="36">
    <mergeCell ref="B5:C5"/>
    <mergeCell ref="A2:I2"/>
    <mergeCell ref="L2:N2"/>
    <mergeCell ref="L3:N3"/>
    <mergeCell ref="B4:C4"/>
    <mergeCell ref="F4:I4"/>
    <mergeCell ref="B3:E3"/>
    <mergeCell ref="B11:C11"/>
    <mergeCell ref="B12:C12"/>
    <mergeCell ref="B13:C13"/>
    <mergeCell ref="B6:C6"/>
    <mergeCell ref="B7:C7"/>
    <mergeCell ref="B8:C8"/>
    <mergeCell ref="B23:C23"/>
    <mergeCell ref="B17:C17"/>
    <mergeCell ref="B18:C18"/>
    <mergeCell ref="B19:C19"/>
    <mergeCell ref="B14:C14"/>
    <mergeCell ref="B15:C15"/>
    <mergeCell ref="B16:C16"/>
    <mergeCell ref="O1:R28"/>
    <mergeCell ref="B29:R42"/>
    <mergeCell ref="A3:A42"/>
    <mergeCell ref="J2:K28"/>
    <mergeCell ref="A1:N1"/>
    <mergeCell ref="B28:C28"/>
    <mergeCell ref="B26:C26"/>
    <mergeCell ref="B27:C27"/>
    <mergeCell ref="B24:C24"/>
    <mergeCell ref="B9:I9"/>
    <mergeCell ref="L9:N9"/>
    <mergeCell ref="L17:N28"/>
    <mergeCell ref="B20:C20"/>
    <mergeCell ref="B21:C21"/>
    <mergeCell ref="B25:C25"/>
    <mergeCell ref="B22:C22"/>
  </mergeCells>
  <phoneticPr fontId="3" type="noConversion"/>
  <conditionalFormatting sqref="F5:H8 F11:H28">
    <cfRule type="cellIs" dxfId="3" priority="4" operator="lessThan">
      <formula>1</formula>
    </cfRule>
  </conditionalFormatting>
  <conditionalFormatting sqref="I5:I8 I11:I28">
    <cfRule type="cellIs" dxfId="2" priority="1" operator="between">
      <formula>30</formula>
      <formula>39</formula>
    </cfRule>
    <cfRule type="cellIs" dxfId="1" priority="2" operator="greaterThan">
      <formula>15</formula>
    </cfRule>
    <cfRule type="cellIs" dxfId="0" priority="3" operator="greaterThan">
      <formula>40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LINE UP</vt:lpstr>
      <vt:lpstr>ROUND 1</vt:lpstr>
      <vt:lpstr>ROUND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and Tahnee Ridley</dc:creator>
  <cp:lastModifiedBy>Nathan and Tahnee Ridley</cp:lastModifiedBy>
  <dcterms:created xsi:type="dcterms:W3CDTF">2021-01-07T11:49:41Z</dcterms:created>
  <dcterms:modified xsi:type="dcterms:W3CDTF">2021-04-08T06:58:14Z</dcterms:modified>
</cp:coreProperties>
</file>